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390" tabRatio="569" firstSheet="9" activeTab="19"/>
  </bookViews>
  <sheets>
    <sheet name="НАСЛОВ" sheetId="1" r:id="rId1"/>
    <sheet name="Садржај" sheetId="2" r:id="rId2"/>
    <sheet name="процена 2016" sheetId="3" r:id="rId3"/>
    <sheet name="ДЕМОГРАФИЈА" sheetId="4" r:id="rId4"/>
    <sheet name="ЗДР.РАД. И САРАД." sheetId="5" r:id="rId5"/>
    <sheet name="СТОМАТОЛОГИЈА" sheetId="6" r:id="rId6"/>
    <sheet name="АПОТЕКА" sheetId="7" r:id="rId7"/>
    <sheet name="НЕМЕД.РАДНИЦИ" sheetId="8" r:id="rId8"/>
    <sheet name="ЗБИРНО КАДРОВИ" sheetId="9" r:id="rId9"/>
    <sheet name="Zene" sheetId="10" r:id="rId10"/>
    <sheet name="Odrasli" sheetId="11" r:id="rId11"/>
    <sheet name="Lab" sheetId="12" r:id="rId12"/>
    <sheet name="RtgUz" sheetId="13" r:id="rId13"/>
    <sheet name="Int" sheetId="14" r:id="rId14"/>
    <sheet name="Oftal" sheetId="15" r:id="rId15"/>
    <sheet name="Fizik" sheetId="16" r:id="rId16"/>
    <sheet name="Orl" sheetId="17" r:id="rId17"/>
    <sheet name="Psih" sheetId="18" r:id="rId18"/>
    <sheet name="Zbirna" sheetId="19" r:id="rId19"/>
    <sheet name="Sanitetski" sheetId="20" r:id="rId20"/>
    <sheet name="Lekovi" sheetId="21" r:id="rId21"/>
  </sheets>
  <externalReferences>
    <externalReference r:id="rId24"/>
  </externalReferences>
  <definedNames>
    <definedName name="____W.O.R.K.B.O.O.K..C.O.N.T.E.N.T.S____">#REF!</definedName>
    <definedName name="_xlnm.Print_Area" localSheetId="15">'Fizik'!$A$1:$F$33</definedName>
    <definedName name="_xlnm.Print_Area" localSheetId="11">'Lab'!$A$1:$E$151</definedName>
    <definedName name="_xlnm.Print_Area" localSheetId="14">'Oftal'!$A$1:$F$24</definedName>
    <definedName name="_xlnm.Print_Area" localSheetId="16">'Orl'!$A$1:$F$21</definedName>
    <definedName name="_xlnm.Print_Area" localSheetId="9">'Zene'!$A$1:$F$55</definedName>
    <definedName name="_xlnm.Print_Titles" localSheetId="11">'Lab'!$3:$3</definedName>
  </definedNames>
  <calcPr fullCalcOnLoad="1"/>
</workbook>
</file>

<file path=xl/comments13.xml><?xml version="1.0" encoding="utf-8"?>
<comments xmlns="http://schemas.openxmlformats.org/spreadsheetml/2006/main">
  <authors>
    <author>Inga Mijailovic</author>
  </authors>
  <commentList>
    <comment ref="C8" authorId="0">
      <text>
        <r>
          <rPr>
            <b/>
            <sz val="9"/>
            <rFont val="Tahoma"/>
            <family val="2"/>
          </rPr>
          <t xml:space="preserve">ovde je zbir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Gordana Lazic</author>
    <author>Inga Mijailovic</author>
  </authors>
  <commentList>
    <comment ref="A15" authorId="0">
      <text>
        <r>
          <rPr>
            <sz val="9"/>
            <rFont val="Tahoma"/>
            <family val="2"/>
          </rPr>
          <t xml:space="preserve">Odnosi se samo na 
ZZZ Studenata
</t>
        </r>
      </text>
    </comment>
    <comment ref="L21" authorId="1">
      <text>
        <r>
          <rPr>
            <sz val="9"/>
            <rFont val="Tahoma"/>
            <family val="2"/>
          </rPr>
          <t xml:space="preserve">
у збир услуга је ушао и ртг у стоматологији</t>
        </r>
      </text>
    </comment>
  </commentList>
</comments>
</file>

<file path=xl/sharedStrings.xml><?xml version="1.0" encoding="utf-8"?>
<sst xmlns="http://schemas.openxmlformats.org/spreadsheetml/2006/main" count="1502" uniqueCount="1076">
  <si>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</si>
  <si>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</si>
  <si>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</si>
  <si>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</si>
  <si>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</si>
  <si>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</si>
  <si>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</si>
  <si>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</si>
  <si>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</si>
  <si>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</si>
  <si>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</si>
  <si>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</si>
  <si>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</si>
  <si>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</si>
  <si>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</si>
  <si>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</si>
  <si>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</si>
  <si>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</si>
  <si>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</si>
  <si>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</si>
  <si>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</si>
  <si>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</si>
  <si>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</si>
  <si>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</si>
  <si>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</si>
  <si>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</si>
  <si>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</si>
  <si>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</si>
  <si>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</si>
  <si>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</si>
  <si>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</si>
  <si>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</si>
  <si>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</si>
  <si>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</si>
  <si>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</si>
  <si>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</si>
  <si>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</si>
  <si>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</si>
  <si>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</si>
  <si>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</si>
  <si>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</si>
  <si>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</si>
  <si>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</si>
  <si>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</si>
  <si>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</si>
  <si>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</si>
  <si>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</si>
  <si>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</si>
  <si>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</si>
  <si>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</si>
  <si>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</si>
  <si>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</si>
  <si>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</si>
  <si>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</si>
  <si>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</si>
  <si>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</si>
  <si>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</si>
  <si>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</si>
  <si>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</si>
  <si>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</si>
  <si>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</si>
  <si>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</si>
  <si>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</si>
  <si>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</si>
  <si>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</si>
  <si>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</si>
  <si>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</si>
  <si>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</si>
  <si>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</si>
  <si>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</si>
  <si>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</si>
  <si>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</si>
  <si>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</si>
  <si>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</si>
  <si>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</si>
  <si>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</si>
  <si>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</si>
  <si>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</si>
  <si>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</si>
  <si>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</si>
  <si>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</si>
  <si>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</si>
  <si>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</si>
  <si>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</si>
  <si>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</si>
  <si>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</si>
  <si>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</si>
  <si>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</si>
  <si>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</si>
  <si>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</si>
  <si>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</si>
  <si>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</si>
  <si>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</si>
  <si>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</si>
  <si>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</si>
  <si>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</si>
  <si>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</si>
  <si>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</si>
  <si>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</si>
  <si>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</si>
  <si>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</si>
  <si>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</si>
  <si>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</si>
  <si>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</si>
  <si>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</si>
  <si>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</si>
  <si>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</si>
  <si>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</si>
  <si>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</si>
  <si>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</si>
  <si>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</si>
  <si>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</si>
  <si>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</si>
  <si>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</si>
  <si>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</si>
  <si>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</si>
  <si>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</si>
  <si>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</si>
  <si>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</si>
  <si>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</si>
  <si>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</si>
  <si>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</si>
  <si>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</si>
  <si>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</si>
  <si>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</si>
  <si>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</si>
  <si>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</si>
  <si>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</si>
  <si>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</si>
  <si>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</si>
  <si>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</si>
  <si>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</si>
  <si>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</si>
  <si>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</si>
  <si>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</si>
  <si>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</si>
  <si>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</si>
  <si>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</si>
  <si>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</si>
  <si>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</si>
  <si>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</si>
  <si>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</si>
  <si>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</si>
  <si>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</si>
  <si>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</si>
  <si>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</si>
  <si>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</si>
  <si>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</si>
  <si>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</si>
  <si>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</si>
  <si>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</si>
  <si>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</si>
  <si>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</si>
  <si>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</si>
  <si>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</si>
  <si>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</si>
  <si>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</si>
  <si>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</si>
  <si>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</si>
  <si>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</si>
  <si>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</si>
  <si>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</si>
  <si>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</si>
  <si>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</si>
  <si>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</si>
  <si>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</si>
  <si>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</si>
  <si>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</si>
  <si>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</si>
  <si>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</si>
  <si>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</si>
  <si>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</si>
  <si>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</si>
  <si>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</si>
  <si>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</si>
  <si>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</si>
  <si>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</si>
  <si>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</si>
  <si>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</si>
  <si>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</si>
  <si>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</si>
  <si>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</si>
  <si>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</si>
  <si>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</si>
  <si>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</si>
  <si>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</si>
  <si>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</si>
  <si>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</si>
  <si>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</si>
  <si>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</si>
  <si>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</si>
  <si>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</si>
  <si>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</si>
  <si>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</si>
  <si>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</si>
  <si>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</si>
  <si>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</si>
  <si>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</si>
  <si>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</si>
  <si>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</si>
  <si>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</si>
  <si>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</si>
  <si>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</si>
  <si>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</si>
  <si>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</si>
  <si>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</si>
  <si>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</si>
  <si>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</si>
  <si>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</si>
  <si>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</si>
  <si>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</si>
  <si>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</si>
  <si>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</si>
  <si>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</si>
  <si>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</si>
  <si>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</si>
  <si>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</si>
  <si>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</si>
  <si>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</si>
  <si>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</si>
  <si>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</si>
  <si>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</si>
  <si>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</si>
  <si>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</si>
  <si>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</si>
  <si>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</si>
  <si>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</si>
  <si>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</si>
  <si>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</si>
  <si>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</si>
  <si>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</si>
  <si>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</si>
  <si>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</si>
  <si>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</si>
  <si>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</si>
  <si>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</si>
  <si>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</si>
  <si>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</si>
  <si>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</si>
  <si>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</si>
  <si>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</si>
  <si>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</si>
  <si>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</si>
  <si>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</si>
  <si>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</si>
  <si>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</si>
  <si>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</si>
  <si>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</si>
  <si>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</si>
  <si>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</si>
  <si>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</si>
  <si>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</si>
  <si>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</si>
  <si>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</si>
  <si>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</si>
  <si>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</si>
  <si>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</si>
  <si>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</si>
  <si>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</si>
  <si>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</si>
  <si>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</si>
  <si>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</si>
  <si>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</si>
  <si>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</si>
  <si>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</si>
  <si>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</si>
  <si>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</si>
  <si>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</si>
  <si>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</si>
  <si>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</si>
  <si>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</si>
  <si>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</si>
  <si>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</si>
  <si>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</si>
  <si>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</si>
  <si>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</si>
  <si>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</si>
  <si>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</si>
  <si>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32</t>
  </si>
  <si>
    <t>Индивидуални здравствено-васпитни рад (скрининг на карцином дојке) код жена 50-69 година</t>
  </si>
  <si>
    <t>Скрининг/ рано откривање рака грлића материце  код жена 25-64.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</si>
  <si>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</si>
  <si>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</si>
  <si>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</si>
  <si>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</si>
  <si>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</si>
  <si>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</si>
  <si>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</si>
  <si>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</si>
  <si>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</si>
  <si>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>ДЕЛАТНОСТ</t>
  </si>
  <si>
    <t>План</t>
  </si>
  <si>
    <t>Извршење (ф.р.)</t>
  </si>
  <si>
    <t>Центар за превенцију</t>
  </si>
  <si>
    <t>Поливалентна патронажна служба</t>
  </si>
  <si>
    <t>Ултразвучна дијагностика</t>
  </si>
  <si>
    <t>Пнеумофизиологија</t>
  </si>
  <si>
    <t>Офтамологија</t>
  </si>
  <si>
    <t>Дерматологија</t>
  </si>
  <si>
    <t>* специјалистичко-консултативни прегледи за Службу која недостаје у табели</t>
  </si>
  <si>
    <t>*L012401</t>
  </si>
  <si>
    <t>ПРЕГЛЕДИ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</si>
  <si>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</si>
  <si>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</si>
  <si>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</si>
  <si>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</si>
  <si>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</si>
  <si>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</si>
  <si>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</si>
  <si>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</si>
  <si>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</si>
  <si>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</si>
  <si>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</si>
  <si>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</si>
  <si>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</si>
  <si>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</si>
  <si>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ОЦЕНА И МШЉЕЊЕ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</si>
  <si>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</si>
  <si>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</si>
  <si>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</si>
  <si>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Скрининг/ рано откривање рака дојке (мамографија)</t>
  </si>
  <si>
    <t>33</t>
  </si>
  <si>
    <t>1300029*</t>
  </si>
  <si>
    <t>Хемоглобин (крв) (ФОБТ) у фецесу - имунохемијски  (атрибут 33)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</si>
  <si>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</si>
  <si>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</si>
  <si>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</si>
  <si>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</si>
  <si>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</si>
  <si>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</si>
  <si>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</si>
  <si>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Број дијабетичара у саветовалишту</t>
  </si>
  <si>
    <t>*L012419</t>
  </si>
  <si>
    <t>1000215**</t>
  </si>
  <si>
    <t>* Само домови здравља без лабораторије</t>
  </si>
  <si>
    <t>*Ултразвучни преглед кукова – сива скала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</si>
  <si>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</si>
  <si>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</si>
  <si>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</si>
  <si>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</si>
  <si>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</si>
  <si>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</si>
  <si>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</si>
  <si>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</si>
  <si>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</si>
  <si>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</si>
  <si>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</si>
  <si>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</si>
  <si>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</si>
  <si>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</si>
  <si>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</si>
  <si>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</si>
  <si>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</si>
  <si>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</si>
  <si>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</si>
  <si>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</si>
  <si>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 бр 18</t>
  </si>
  <si>
    <t>Табела бр 19</t>
  </si>
  <si>
    <t>Табела бр. 21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</si>
  <si>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</si>
  <si>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</si>
  <si>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</si>
  <si>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31</t>
  </si>
  <si>
    <t>30</t>
  </si>
  <si>
    <t xml:space="preserve">Неуролошки преглед </t>
  </si>
  <si>
    <t>БРОЈ ЗДРАВСТВЕНИХ РАДНИКА И САРАДНИКА У ЗДРАВСТВЕНОЈ УСТАНОВИ НА ПРИМАРНОМ НИВОУ ЗДРАВСТВЕНЕ ЗАШТИТЕ, НА ДАН 31.12.2016. ГОДИНЕ</t>
  </si>
  <si>
    <t>БРОЈ ЗДРАВСТВЕНИХ РАДНИКА У СЛУЖБИ ЗА СТОМАТОЛОШКУ ЗДРАВСТВЕНУ ЗАШТИТУ НА ДАН 31.12.2016. ГОДИНЕ</t>
  </si>
  <si>
    <t>БРОЈ ЗДРАВСТВЕНИХ РАДНИКА У АПОТЕЦИ У СКЛОПУ ЗДРАВСТВЕНЕ УСТАНОВЕ НА ДАН 31.12.2016. ГОДИНЕ</t>
  </si>
  <si>
    <t>БРОЈ НЕМЕДИЦИНСКИХ РАДНИКА НА ДАН 31.12.2016. ГОДИНЕ</t>
  </si>
  <si>
    <t>УКУПАН КАДАР У ЗДРАВСТВЕНОЈ УСТАНОВИ НА ДАН 31.12.2016. ГОДИНЕ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</si>
  <si>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</si>
  <si>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</si>
  <si>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</si>
  <si>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</si>
  <si>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</si>
  <si>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</si>
  <si>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</si>
  <si>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</si>
  <si>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Рендген графија дојке у два правца (мамографија)</t>
  </si>
  <si>
    <t>ПРЕВЕНТИВА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</si>
  <si>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</si>
  <si>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</si>
  <si>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</si>
  <si>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</si>
  <si>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</si>
  <si>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</si>
  <si>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</si>
  <si>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</si>
  <si>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</si>
  <si>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</si>
  <si>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</si>
  <si>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</si>
  <si>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</si>
  <si>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</si>
  <si>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</si>
  <si>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</si>
  <si>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</si>
  <si>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</si>
  <si>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КУРАТИВА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</si>
  <si>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</si>
  <si>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</si>
  <si>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</si>
  <si>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</si>
  <si>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</si>
  <si>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</si>
  <si>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</si>
  <si>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</si>
  <si>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</si>
  <si>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</si>
  <si>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1300128</t>
  </si>
  <si>
    <t>1300177</t>
  </si>
  <si>
    <t>1200013</t>
  </si>
  <si>
    <t>1000223</t>
  </si>
  <si>
    <t xml:space="preserve">Спровођење имунизације/ вакцинације 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</si>
  <si>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</si>
  <si>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</si>
  <si>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</si>
  <si>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</si>
  <si>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</si>
  <si>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</si>
  <si>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</si>
  <si>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</si>
  <si>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 xml:space="preserve">Инструментација/ катетеризација - опште </t>
  </si>
  <si>
    <t>РАД СОЦИЈАЛНОГ РАДНИКА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</si>
  <si>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</si>
  <si>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</si>
  <si>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</si>
  <si>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Ултразвучни преглед органа (дојке)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</si>
  <si>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</si>
  <si>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</si>
  <si>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</si>
  <si>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</si>
  <si>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</si>
  <si>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</si>
  <si>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</si>
  <si>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</si>
  <si>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</si>
  <si>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</si>
  <si>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</si>
  <si>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</si>
  <si>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</si>
  <si>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</si>
  <si>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</si>
  <si>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</si>
  <si>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</si>
  <si>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</si>
  <si>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</si>
  <si>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</si>
  <si>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</si>
  <si>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</si>
  <si>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</si>
  <si>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</si>
  <si>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</si>
  <si>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</si>
  <si>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</si>
  <si>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</si>
  <si>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</si>
  <si>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</si>
  <si>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</si>
  <si>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</si>
  <si>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</si>
  <si>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</si>
  <si>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</si>
  <si>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</si>
  <si>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</si>
  <si>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</si>
  <si>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</si>
  <si>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</si>
  <si>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</si>
  <si>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</si>
  <si>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</si>
  <si>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</si>
  <si>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</si>
  <si>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</si>
  <si>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</si>
  <si>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</si>
  <si>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</si>
  <si>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</si>
  <si>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</si>
  <si>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</si>
  <si>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</si>
  <si>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</si>
  <si>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</si>
  <si>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</si>
  <si>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</si>
  <si>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</si>
  <si>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</si>
  <si>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</si>
  <si>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</si>
  <si>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</si>
  <si>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</si>
  <si>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</si>
  <si>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>Ултразвучни преглед органа – сива скала</t>
  </si>
  <si>
    <t>Ултразвучни преглед дојке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</si>
  <si>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</si>
  <si>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</si>
  <si>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</si>
  <si>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</si>
  <si>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Кинезитерапија болести</t>
  </si>
  <si>
    <t>Инструментација предела ува, носа и ждрела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</si>
  <si>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</si>
  <si>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</si>
  <si>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</si>
  <si>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</si>
  <si>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</si>
  <si>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</si>
  <si>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>Рендген дијагностика</t>
  </si>
  <si>
    <t>Гинеколошко-акушерски ултраз. прегл. трудница</t>
  </si>
  <si>
    <t>1019 и 2024 СТОМАТОЛОШКА СЛУЖБА</t>
  </si>
  <si>
    <t>ЗДРАВСТВЕНА УСТАНОВА _____________________________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</si>
  <si>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</si>
  <si>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</si>
  <si>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</si>
  <si>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</si>
  <si>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</si>
  <si>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</si>
  <si>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</si>
  <si>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</si>
  <si>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11</t>
  </si>
  <si>
    <t>Табела бр. 13</t>
  </si>
  <si>
    <t>Рендген дијагностика у стоматологији</t>
  </si>
  <si>
    <t>Табела бр. 23</t>
  </si>
  <si>
    <t>Табела бр. 24</t>
  </si>
  <si>
    <t>Табела бр. 25</t>
  </si>
  <si>
    <t>Табела бр. 26</t>
  </si>
  <si>
    <t>Електрофизиолошко сним. везано за кардиоваск. сис. - ЕКГ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</si>
  <si>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</si>
  <si>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</si>
  <si>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</si>
  <si>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</si>
  <si>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</si>
  <si>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</si>
  <si>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</si>
  <si>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</si>
  <si>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</si>
  <si>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Инстр./ мања хир. инт. које се одн. на бол. реп. органа жене</t>
  </si>
  <si>
    <t>Гинеколошко-акушерски ултразвучни преглед осталих жена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</si>
  <si>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</si>
  <si>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</si>
  <si>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</si>
  <si>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</si>
  <si>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</si>
  <si>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</si>
  <si>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</si>
  <si>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</si>
  <si>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Завоји/ тамп. која се односи на предео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</si>
  <si>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</si>
  <si>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</si>
  <si>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</si>
  <si>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</si>
  <si>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</si>
  <si>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</si>
  <si>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</si>
  <si>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</si>
  <si>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</si>
  <si>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</si>
  <si>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</si>
  <si>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</si>
  <si>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</si>
  <si>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</si>
  <si>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</si>
  <si>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</si>
  <si>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</si>
  <si>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</si>
  <si>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</si>
  <si>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</si>
  <si>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</si>
  <si>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</si>
  <si>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</si>
  <si>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</si>
  <si>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</si>
  <si>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</si>
  <si>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</si>
  <si>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</si>
  <si>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</si>
  <si>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</si>
  <si>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</si>
  <si>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</si>
  <si>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</si>
  <si>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</si>
  <si>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</si>
  <si>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</si>
  <si>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</si>
  <si>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</si>
  <si>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</si>
  <si>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</si>
  <si>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</si>
  <si>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</si>
  <si>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</si>
  <si>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</si>
  <si>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</si>
  <si>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</si>
  <si>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</si>
  <si>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</si>
  <si>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</si>
  <si>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</si>
  <si>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</si>
  <si>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</si>
  <si>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</si>
  <si>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</si>
  <si>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</si>
  <si>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</si>
  <si>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</si>
  <si>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</si>
  <si>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</si>
  <si>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</si>
  <si>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</si>
  <si>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</si>
  <si>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</si>
  <si>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</si>
  <si>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</si>
  <si>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</si>
  <si>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</si>
  <si>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</si>
  <si>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</si>
  <si>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</si>
  <si>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</si>
  <si>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</si>
  <si>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</si>
  <si>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</si>
  <si>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</si>
  <si>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</si>
  <si>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</si>
  <si>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УКУПНО: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</si>
  <si>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</si>
  <si>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</si>
  <si>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</si>
  <si>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</si>
  <si>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</si>
  <si>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</si>
  <si>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</si>
  <si>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</si>
  <si>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</si>
  <si>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</si>
  <si>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</si>
  <si>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</si>
  <si>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</si>
  <si>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</si>
  <si>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</si>
  <si>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</si>
  <si>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</si>
  <si>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</si>
  <si>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</si>
  <si>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</si>
  <si>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</si>
  <si>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</si>
  <si>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</si>
  <si>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</si>
  <si>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</si>
  <si>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</si>
  <si>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</si>
  <si>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18</t>
  </si>
  <si>
    <t>14</t>
  </si>
  <si>
    <t>15</t>
  </si>
  <si>
    <t>17</t>
  </si>
  <si>
    <t>Табела бр. 2</t>
  </si>
  <si>
    <t>00</t>
  </si>
  <si>
    <t>KУРАТИВА/ Прегледи лекара</t>
  </si>
  <si>
    <t>I ГОДИНА  (19 година)(уписани)</t>
  </si>
  <si>
    <t>III ГОДИНА (21 година)</t>
  </si>
  <si>
    <t>1059 - САВЕТОВАЛИШТЕ ЗА МЛАДЕ</t>
  </si>
  <si>
    <t xml:space="preserve"> (1020 Т*)-  КУЋНО ЛЕЧЕЊЕ,  НЕГА И ПАЛИЈАТИВНО ЗБРИЊАВАЊЕ - ДОМ ЗДРАВЉА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</si>
  <si>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</si>
  <si>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</si>
  <si>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</si>
  <si>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</si>
  <si>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</si>
  <si>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</si>
  <si>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</si>
  <si>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</si>
  <si>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</si>
  <si>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</si>
  <si>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</si>
  <si>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</si>
  <si>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</si>
  <si>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</si>
  <si>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</si>
  <si>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</si>
  <si>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</si>
  <si>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</si>
  <si>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</si>
  <si>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</si>
  <si>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</si>
  <si>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</si>
  <si>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</si>
  <si>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</si>
  <si>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</si>
  <si>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</si>
  <si>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</si>
  <si>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</si>
  <si>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</si>
  <si>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 xml:space="preserve"> ЗДРАВСТВЕНА ЗАШТИТА СТУДЕНТСКЕ ОМЛАДИНЕ</t>
  </si>
  <si>
    <t>Табела бр 20</t>
  </si>
  <si>
    <t>Завод за геријатрију и палијативно збрињавање</t>
  </si>
  <si>
    <t>РФЗО
ШИФРА</t>
  </si>
  <si>
    <t>РФЗО АТРИБУТ</t>
  </si>
  <si>
    <t xml:space="preserve">35-49 ГОДИНА УКУПНО </t>
  </si>
  <si>
    <t>35 И ВИШЕ ГОДИНА, УКУПНО - СКРИНИНГ НА ДИЈАБЕТ ТИПА 2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</si>
  <si>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</si>
  <si>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</si>
  <si>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</si>
  <si>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</si>
  <si>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</si>
  <si>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</si>
  <si>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</si>
  <si>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</si>
  <si>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</si>
  <si>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</si>
  <si>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</si>
  <si>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</si>
  <si>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</si>
  <si>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</si>
  <si>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</si>
  <si>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</si>
  <si>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</si>
  <si>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</si>
  <si>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</si>
  <si>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</si>
  <si>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</si>
  <si>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</si>
  <si>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>Назив организационе јединице</t>
  </si>
  <si>
    <t>Општа стоматологија</t>
  </si>
  <si>
    <t>Болести зуба са ендодонцијом</t>
  </si>
  <si>
    <t>* Установе које имају мамограф</t>
  </si>
  <si>
    <t>Ексфолијативна цитологија ткива репродукт. органа жене - неаутоматизована припрема и неаутоматизовано бојење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</si>
  <si>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</si>
  <si>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</si>
  <si>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</si>
  <si>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</si>
  <si>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</si>
  <si>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</si>
  <si>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</si>
  <si>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</si>
  <si>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</si>
  <si>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</si>
  <si>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</si>
  <si>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</si>
  <si>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</si>
  <si>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</si>
  <si>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</si>
  <si>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</si>
  <si>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</si>
  <si>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</si>
  <si>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</si>
  <si>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</si>
  <si>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</si>
  <si>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</si>
  <si>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</si>
  <si>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</si>
  <si>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</si>
  <si>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</si>
  <si>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</si>
  <si>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</si>
  <si>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</si>
  <si>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 xml:space="preserve">Индивидуални здравствено-васпитни рад </t>
  </si>
  <si>
    <t>1100033***</t>
  </si>
  <si>
    <t>1100034***</t>
  </si>
  <si>
    <t>1100032***</t>
  </si>
  <si>
    <t>***Само у случају да у служби ради специјалиста спортске медицине</t>
  </si>
  <si>
    <t>Спортска медицина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</si>
  <si>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</si>
  <si>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</si>
  <si>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</si>
  <si>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</si>
  <si>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</si>
  <si>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</si>
  <si>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</si>
  <si>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</si>
  <si>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</si>
  <si>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</si>
  <si>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</si>
  <si>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</si>
  <si>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</si>
  <si>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</si>
  <si>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</si>
  <si>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Рад у заједници</t>
  </si>
  <si>
    <t>А</t>
  </si>
  <si>
    <t>Број парова укључених у школу родитељства</t>
  </si>
  <si>
    <t>А за Саветовалиште за дијабетичаре</t>
  </si>
  <si>
    <t xml:space="preserve">** Установе са Саветовалиштем за дијабет </t>
  </si>
  <si>
    <t>КУРАТИВА/Прегледи лекара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</si>
  <si>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</si>
  <si>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</si>
  <si>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>Здравствена заштита студената</t>
  </si>
  <si>
    <t xml:space="preserve">Кућно лечење, нега и палијативна </t>
  </si>
  <si>
    <t>1058 - РАЗВОЈНО САВЕТОВАЛИШТЕ</t>
  </si>
  <si>
    <t>СПОРТСКА МЕДИЦИНА</t>
  </si>
  <si>
    <t>Стоматолошка служба</t>
  </si>
  <si>
    <t xml:space="preserve">А </t>
  </si>
  <si>
    <t>ПРЕВЕНТИВА/ Прегледи лекара</t>
  </si>
  <si>
    <t>Контролни преглед труднице са високо-ризичном трудноћом (за високо ризичну трудноћу)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</si>
  <si>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</si>
  <si>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%</t>
  </si>
  <si>
    <t xml:space="preserve">              Табела бр. 30</t>
  </si>
  <si>
    <t>ДИЈАГНОСТИЧКЕ И 
ТЕРАПИЈСКE УСЛУГЕ</t>
  </si>
  <si>
    <t>Физикалана медицина  и рехабилитација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</si>
  <si>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</si>
  <si>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</si>
  <si>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</si>
  <si>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Остали*</t>
  </si>
  <si>
    <t>Дијализа</t>
  </si>
  <si>
    <t>превентива</t>
  </si>
  <si>
    <t>куратива</t>
  </si>
  <si>
    <t>Апотека Завода МУП-а</t>
  </si>
  <si>
    <t>07 до 19</t>
  </si>
  <si>
    <t>ЗЗЗ радника МУП -а</t>
  </si>
  <si>
    <t>План 2018.</t>
  </si>
  <si>
    <t xml:space="preserve">ЗЗЗ радника МУП -а
 ПЛАН РАДА  ЗА  2018. Г0ДИНУ          </t>
  </si>
  <si>
    <t>Ф.Р. 
 01.11.2016.-31.10.2017.г.</t>
  </si>
  <si>
    <t>БРОЈ ЗДРАВСТВЕНИХ РАДНИКА И САРАДНИКА У ЗДРАВСТВЕНОЈ УСТАНОВИ НА ПРИМАРНОМ НИВОУ ЗДРАВСТВЕНЕ ЗАШТИТЕ, НА ДАН 01.01.2018. ГОДИНЕ</t>
  </si>
  <si>
    <t>БРОЈ ЗДРАВСТВЕНИХ РАДНИКА У СЛУЖБИ ЗА СТОМАТОЛОШКУ ЗДРАВСТВЕНУ ЗАШТИТУ НА ДАН   01.01.2018.  ГОДИНЕ</t>
  </si>
  <si>
    <t>БРОЈ ЗДРАВСТВЕНИХ РАДНИКА У АПОТЕЦИ У СКЛОПУ ЗДРАВСТВЕНЕ УСТАНОВЕ НА ДАН  01.01.2018.  ГОДИНЕ</t>
  </si>
  <si>
    <t>БРОЈ НЕМЕДИЦИНСКИХ РАДНИКА НА ДАН 01.01.2018. ГОДИНЕ</t>
  </si>
  <si>
    <t>УКУПАН КАДАР У ЗДРАВСТВЕНОЈ УСТАНОВИ НА ДАН 01.01.2018. ГОДИНЕ</t>
  </si>
  <si>
    <t>Превентивни ОРЛ преглед* мале деце у другој години живота  по потреби</t>
  </si>
  <si>
    <t>ЗА 2018. ГОДИНУ</t>
  </si>
  <si>
    <t xml:space="preserve"> ЗДРАВСТВЕНA УСТАНОВA </t>
  </si>
  <si>
    <t xml:space="preserve"> ЗЗЗЗ РАДНИКА МУП-а</t>
  </si>
  <si>
    <t>Листа лекова</t>
  </si>
  <si>
    <t>Врста лека по ЈКЛ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</si>
  <si>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</si>
  <si>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</si>
  <si>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</si>
  <si>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</si>
  <si>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</si>
  <si>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План за 2018.  годину</t>
  </si>
  <si>
    <t>Извршено за 01.11.2016.-31.10.2017.</t>
  </si>
  <si>
    <t>Количина</t>
  </si>
  <si>
    <t>Цена по паковању</t>
  </si>
  <si>
    <t xml:space="preserve">Укупна вредност </t>
  </si>
  <si>
    <t>Листа Б</t>
  </si>
  <si>
    <t>0105031</t>
  </si>
  <si>
    <t>C01CA24</t>
  </si>
  <si>
    <t>ADRENALIN HCI 1:1000 inj  50x1mg/ml</t>
  </si>
  <si>
    <t>ampule</t>
  </si>
  <si>
    <t>50x1mg/ml</t>
  </si>
  <si>
    <t>0114501</t>
  </si>
  <si>
    <t>R03DA05</t>
  </si>
  <si>
    <t>AMINOPHYLLINUM inj      50x250mg/10ml</t>
  </si>
  <si>
    <t>50x250mg/10ml</t>
  </si>
  <si>
    <t>0176042</t>
  </si>
  <si>
    <t>V07AB</t>
  </si>
  <si>
    <t>AQUA REDESTILLATA inj   50x5ml</t>
  </si>
  <si>
    <t>50x5ml</t>
  </si>
  <si>
    <t>0051351</t>
  </si>
  <si>
    <t>A11HA02</t>
  </si>
  <si>
    <t>BEDOXIN inj         50x50mg/2ml</t>
  </si>
  <si>
    <t>50x50mg/2ml</t>
  </si>
  <si>
    <t>0071123</t>
  </si>
  <si>
    <t>N05BA01</t>
  </si>
  <si>
    <t>BENSEDIN inj         10x10mg/2ml</t>
  </si>
  <si>
    <t>10x10mg/2ml</t>
  </si>
  <si>
    <t>0052184</t>
  </si>
  <si>
    <t>A11EA01</t>
  </si>
  <si>
    <t>BEVIPLEX  inj  5X3ml</t>
  </si>
  <si>
    <t xml:space="preserve"> 5X3ml</t>
  </si>
  <si>
    <t>0123140</t>
  </si>
  <si>
    <t>A03BB01</t>
  </si>
  <si>
    <t xml:space="preserve">BUSCOPAN inj   6X20mg </t>
  </si>
  <si>
    <t>6x20mg/ml</t>
  </si>
  <si>
    <t>0062202</t>
  </si>
  <si>
    <t>B01AB05</t>
  </si>
  <si>
    <t>CLEXANE inj   2X6000IJ/0,6ml</t>
  </si>
  <si>
    <t>2X6000IJ/0,6ml</t>
  </si>
  <si>
    <t>0062200</t>
  </si>
  <si>
    <t>CLEXANE inj   2X2000IJ/0,2ml</t>
  </si>
  <si>
    <t xml:space="preserve"> 2X2000IJ/0,2ml</t>
  </si>
  <si>
    <t>0062201</t>
  </si>
  <si>
    <t>CLEXANE inj  2X4000IJ/0,4ml</t>
  </si>
  <si>
    <t>2X4000IJ/0,4ml</t>
  </si>
  <si>
    <t>0062203</t>
  </si>
  <si>
    <t>CLEXANE inj  2X8000IJ/0,8ml</t>
  </si>
  <si>
    <t>2X8000IJ/0,8ml</t>
  </si>
  <si>
    <t>0101355</t>
  </si>
  <si>
    <t>C01BD01</t>
  </si>
  <si>
    <t>CORDARONE inj 6x3ml 150mg/3ml</t>
  </si>
  <si>
    <t xml:space="preserve"> 6x3ml 150mg/3ml</t>
  </si>
  <si>
    <t>0047140</t>
  </si>
  <si>
    <t>H02AB02</t>
  </si>
  <si>
    <t>DEXASON inj      25x4mg/ml</t>
  </si>
  <si>
    <t xml:space="preserve"> 25x4mg/ml</t>
  </si>
  <si>
    <t>0162440</t>
  </si>
  <si>
    <t>M01AB05</t>
  </si>
  <si>
    <t>DIKLOFEN inj       5x75mg/3ml</t>
  </si>
  <si>
    <t>5x75mg/3ml</t>
  </si>
  <si>
    <t>0162192</t>
  </si>
  <si>
    <t>DIKLOFENAK inj        5x75mg/3ml</t>
  </si>
  <si>
    <t xml:space="preserve"> 5x75mg/3ml</t>
  </si>
  <si>
    <t>0100250</t>
  </si>
  <si>
    <t>C01AA05</t>
  </si>
  <si>
    <t>DILACOR inj        6x0,25mg/2ml</t>
  </si>
  <si>
    <t>6x0,25mg/2ml</t>
  </si>
  <si>
    <t>0047206</t>
  </si>
  <si>
    <t>H02AB01</t>
  </si>
  <si>
    <t>DIPROPHOS inj   5X0,2mg/2ml</t>
  </si>
  <si>
    <t>5X0,2mg/2ml</t>
  </si>
  <si>
    <t>0105146</t>
  </si>
  <si>
    <t>C01CA04</t>
  </si>
  <si>
    <t>DOPAMIN ADMODA 50 inj   5X5ml</t>
  </si>
  <si>
    <t>5x50mg/5ml</t>
  </si>
  <si>
    <t>0062210</t>
  </si>
  <si>
    <t>B01AB04</t>
  </si>
  <si>
    <t>FRAGMIN inj   10X2500IJ,/0,2ml</t>
  </si>
  <si>
    <t>10X2500IJ,/0,2ml</t>
  </si>
  <si>
    <t>0062211</t>
  </si>
  <si>
    <t>FRAGMIN inj  10X5000IJ,/0,2ml</t>
  </si>
  <si>
    <t>10X5000IJ,/0,2ml</t>
  </si>
  <si>
    <t>0062302</t>
  </si>
  <si>
    <t>B01AB06</t>
  </si>
  <si>
    <t>FRAXIPARIN inj  10X0,6ml</t>
  </si>
  <si>
    <t>10X0,6ml</t>
  </si>
  <si>
    <t>0062300</t>
  </si>
  <si>
    <t>FRAXIPARIN inj   10X0,3ml</t>
  </si>
  <si>
    <t>10X0,3ml</t>
  </si>
  <si>
    <t>0062304</t>
  </si>
  <si>
    <t>FRAXIPARIN inj   10X0,4ml</t>
  </si>
  <si>
    <t>10X0,4ml</t>
  </si>
  <si>
    <t>0024553</t>
  </si>
  <si>
    <t>J01GB03</t>
  </si>
  <si>
    <t>GENTAMICIN inj     10x120mg/2ml</t>
  </si>
  <si>
    <t>10x120mg/2ml</t>
  </si>
  <si>
    <t>0024552</t>
  </si>
  <si>
    <t>GENTAMICIN inj     10x80mg/2ml</t>
  </si>
  <si>
    <t>10x80mg/2ml</t>
  </si>
  <si>
    <t>0173225</t>
  </si>
  <si>
    <t>B05BA03</t>
  </si>
  <si>
    <t>GLUCOSI INFUNDIBILE inf  500ml 10%</t>
  </si>
  <si>
    <t>infuzija</t>
  </si>
  <si>
    <t xml:space="preserve"> 500ml 10%</t>
  </si>
  <si>
    <t>0173220</t>
  </si>
  <si>
    <t>GLUCOSI INFUNDIBILE inf  500ml  5%</t>
  </si>
  <si>
    <t xml:space="preserve"> 500ml  5%</t>
  </si>
  <si>
    <t>0070200</t>
  </si>
  <si>
    <t>N05AD01</t>
  </si>
  <si>
    <t>HALDOL  inj  10 X 5mg</t>
  </si>
  <si>
    <t>10 X 5mg</t>
  </si>
  <si>
    <t>0070207</t>
  </si>
  <si>
    <t>HALDOL DEPO inj  5 X 50mg</t>
  </si>
  <si>
    <t>5 X 50mg</t>
  </si>
  <si>
    <t>0175185</t>
  </si>
  <si>
    <t>V05BB01</t>
  </si>
  <si>
    <t>HARTMANOV RASTVOR inf    500ml</t>
  </si>
  <si>
    <t xml:space="preserve"> 500ml</t>
  </si>
  <si>
    <t>0162088</t>
  </si>
  <si>
    <t>M01AE03</t>
  </si>
  <si>
    <t>KETONAL inj  10X100mg /2ml</t>
  </si>
  <si>
    <t>10X100mg /2ml</t>
  </si>
  <si>
    <t>0124302</t>
  </si>
  <si>
    <t>A03FA01</t>
  </si>
  <si>
    <t>KLOMETOL inj       10x10mg/2ml</t>
  </si>
  <si>
    <t>0400411</t>
  </si>
  <si>
    <t>C03CA01</t>
  </si>
  <si>
    <t>FUROSEMID  inj  10x20mg/2ml</t>
  </si>
  <si>
    <t>10x20mg/2ml</t>
  </si>
  <si>
    <t>0047218</t>
  </si>
  <si>
    <t>H02AB04</t>
  </si>
  <si>
    <t>LEMOD SOLU inj     15x40mg</t>
  </si>
  <si>
    <t>15x40mg</t>
  </si>
  <si>
    <t>0047220</t>
  </si>
  <si>
    <t>LEMOD SOLU inj     500mg</t>
  </si>
  <si>
    <t>1x500mg</t>
  </si>
  <si>
    <t>0047212</t>
  </si>
  <si>
    <t>LEMOD DEPO inj   10X40mg</t>
  </si>
  <si>
    <t>10x40mg</t>
  </si>
  <si>
    <t>0081222</t>
  </si>
  <si>
    <t>N01BB02</t>
  </si>
  <si>
    <t>LIDOKAIN HLORID inj   10x35mg/3,5ml</t>
  </si>
  <si>
    <t xml:space="preserve"> 10x35mg/3,5ml</t>
  </si>
  <si>
    <t>0321329</t>
  </si>
  <si>
    <t>J01DD04</t>
  </si>
  <si>
    <t>LONGACEPH inj      10x1g</t>
  </si>
  <si>
    <t>10x1g</t>
  </si>
  <si>
    <t>0400156</t>
  </si>
  <si>
    <t>B05BC01</t>
  </si>
  <si>
    <t>MANITOL inf       250ml (20%)</t>
  </si>
  <si>
    <t>250ml (20%)</t>
  </si>
  <si>
    <t>0070261</t>
  </si>
  <si>
    <t>N05AB02</t>
  </si>
  <si>
    <t>MODITEN DEPO inj   5X25mg /ml</t>
  </si>
  <si>
    <t>5X25mg /ml</t>
  </si>
  <si>
    <t>0087854</t>
  </si>
  <si>
    <t>N02AA01</t>
  </si>
  <si>
    <t>MORFIN HIDROHLORID inj 10x20mg/ml</t>
  </si>
  <si>
    <t>10x20mg/ml</t>
  </si>
  <si>
    <t>0161022</t>
  </si>
  <si>
    <t>M01AC06</t>
  </si>
  <si>
    <t>MOVALIS inj   5X15mg/1,5ml</t>
  </si>
  <si>
    <t>5X15mg/1,5ml</t>
  </si>
  <si>
    <t>0175240</t>
  </si>
  <si>
    <t>B05XA03</t>
  </si>
  <si>
    <t>NATRII CHLORIDI  0,9% inf   500ml</t>
  </si>
  <si>
    <t>500ml (0,9%)</t>
  </si>
  <si>
    <t>0086431</t>
  </si>
  <si>
    <t>N02BB02</t>
  </si>
  <si>
    <t>NOVALGETOL inj       50x2,5g/5ml</t>
  </si>
  <si>
    <t>50x2,5g/5ml</t>
  </si>
  <si>
    <t>0051560</t>
  </si>
  <si>
    <t>B03BA03</t>
  </si>
  <si>
    <t>OHB12 inj        5x2500mcg/2ml</t>
  </si>
  <si>
    <t>5x2500mcg/2ml</t>
  </si>
  <si>
    <t>0107496</t>
  </si>
  <si>
    <t>C07AB02</t>
  </si>
  <si>
    <t>PRESOLO inj     5x5mg/5ml</t>
  </si>
  <si>
    <t>0020056</t>
  </si>
  <si>
    <t>J01CE30</t>
  </si>
  <si>
    <t>PANCILLIN inj        50x800000ij</t>
  </si>
  <si>
    <t xml:space="preserve"> 50x800000ij</t>
  </si>
  <si>
    <t>0048468</t>
  </si>
  <si>
    <t>G03DA03</t>
  </si>
  <si>
    <t>PROGESTERON DEPO inj   5x250mg/ml</t>
  </si>
  <si>
    <t xml:space="preserve"> 5x250mg/ml</t>
  </si>
  <si>
    <t>0128432</t>
  </si>
  <si>
    <t>A02BA02</t>
  </si>
  <si>
    <t>RANISAN inj        5x50mg/5ml</t>
  </si>
  <si>
    <t>0175400</t>
  </si>
  <si>
    <t>B05BB01</t>
  </si>
  <si>
    <t>RINGEROV RASTVOR inf    500ml</t>
  </si>
  <si>
    <t>1x500ml</t>
  </si>
  <si>
    <t>0058334</t>
  </si>
  <si>
    <t>R06AC03</t>
  </si>
  <si>
    <t>SYNOPEN inj   10X20mg /ml</t>
  </si>
  <si>
    <t>10X20mg /ml</t>
  </si>
  <si>
    <t>0048619</t>
  </si>
  <si>
    <t>G03BA03</t>
  </si>
  <si>
    <t>TESTOSTERON DEPO inj    5x250mg/ml</t>
  </si>
  <si>
    <t>0013167</t>
  </si>
  <si>
    <t>J06BB02</t>
  </si>
  <si>
    <t>TETAGAM P inj  1X250IJ</t>
  </si>
  <si>
    <t>1X250IJ</t>
  </si>
  <si>
    <t>0087531</t>
  </si>
  <si>
    <t>N02AX02</t>
  </si>
  <si>
    <t>TRODON inj  5X1ml ( 50mg/ml)</t>
  </si>
  <si>
    <t>5X1ml ( 50mg/ml)</t>
  </si>
  <si>
    <t>0087533</t>
  </si>
  <si>
    <t>TRODON inj  5X2ml ( 100mg/2ml)</t>
  </si>
  <si>
    <t>5X2ml ( 100mg/2ml)</t>
  </si>
  <si>
    <t>0402721</t>
  </si>
  <si>
    <t>C08DA01</t>
  </si>
  <si>
    <t xml:space="preserve">VERAPAMIL inj   5mg/2ml </t>
  </si>
  <si>
    <t xml:space="preserve"> 5mg/2ml </t>
  </si>
  <si>
    <t>0051845</t>
  </si>
  <si>
    <t>A11GA01</t>
  </si>
  <si>
    <t>VITAMIN C inj    50x500mg/5ml</t>
  </si>
  <si>
    <t>50x500mg/5ml</t>
  </si>
  <si>
    <t>0162522</t>
  </si>
  <si>
    <t>M01AB15</t>
  </si>
  <si>
    <t>ZODOL inj  5X30 mg/ml</t>
  </si>
  <si>
    <t>5X30 mg/ml</t>
  </si>
  <si>
    <t>0049196</t>
  </si>
  <si>
    <t>H01CB02</t>
  </si>
  <si>
    <t>SANDOSTATIN LAR 20mg</t>
  </si>
  <si>
    <t>20mg/2,5ml</t>
  </si>
  <si>
    <t>0049197</t>
  </si>
  <si>
    <t>SANDOSTATIN LAR 30mg</t>
  </si>
  <si>
    <t>30mg/2,5ml</t>
  </si>
  <si>
    <t>0049233</t>
  </si>
  <si>
    <t>H01CB03</t>
  </si>
  <si>
    <t>SOMATULIN AUTOGEL 120mg</t>
  </si>
  <si>
    <t>1x120mg</t>
  </si>
  <si>
    <t>* Табелу попуњавају све здравствене установе</t>
  </si>
  <si>
    <t>ЗДРАВСТВЕНA УСТАНОВA</t>
  </si>
  <si>
    <t>Завод за здравствену заштиту радника МУП-а</t>
  </si>
  <si>
    <t>ОРГАНИЗАЦИОНА ЈЕДИНИЦА</t>
  </si>
  <si>
    <t xml:space="preserve">САНИТЕТСКИ И МЕДИЦИНСКИ ПОТРОШНИ МАТЕРИЈАЛ* ЗА ОСИГУРАНА ЛИЦА РЗЗО                                                                                                                                                                                        </t>
  </si>
  <si>
    <t>ГРУПА САНИТЕТСКОГ МАТЕРИЈАЛА</t>
  </si>
  <si>
    <t>1.</t>
  </si>
  <si>
    <t>САНИТЕТСКО МЕДИЦИНСКИ МАТЕРИЈАЛ</t>
  </si>
  <si>
    <t>2.</t>
  </si>
  <si>
    <t>РЕНДГЕН ФИЛМОВИ</t>
  </si>
  <si>
    <t>3.</t>
  </si>
  <si>
    <t>ЛАБОРАТОРИЈСКИ МАТЕРИЈАЛ</t>
  </si>
  <si>
    <t>Табела бр.32</t>
  </si>
  <si>
    <t xml:space="preserve">ЛЕКОВИ ЗА ОСИГУРАНА ЛИЦА РЗЗО*                                                                              Табела 31                                                                                                                                                                                                                         </t>
  </si>
  <si>
    <t>Ф.Р. 01.11.2016-31.10.2017</t>
  </si>
  <si>
    <t xml:space="preserve">   План 2018</t>
  </si>
  <si>
    <t>Београд, 2018. година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</si>
</sst>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)@"/>
    <numFmt numFmtId="186" formatCode="0;0;;@"/>
    <numFmt numFmtId="187" formatCode="0.0000"/>
    <numFmt numFmtId="188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11"/>
      <color indexed="12"/>
      <name val="Arial"/>
      <family val="2"/>
    </font>
    <font>
      <sz val="9"/>
      <name val="Tahoma"/>
      <family val="2"/>
    </font>
    <font>
      <sz val="10"/>
      <name val="HelveticaPlain"/>
      <family val="0"/>
    </font>
    <font>
      <b/>
      <sz val="16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sz val="9"/>
      <name val="Tahoma"/>
      <family val="2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sz val="9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6" fillId="33" borderId="9">
      <alignment vertical="center"/>
      <protection/>
    </xf>
    <xf numFmtId="0" fontId="51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19" fillId="33" borderId="17" xfId="0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33" borderId="17" xfId="0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/>
    </xf>
    <xf numFmtId="0" fontId="19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16" xfId="0" applyFont="1" applyFill="1" applyBorder="1" applyAlignment="1">
      <alignment horizontal="center" vertical="center" wrapText="1"/>
    </xf>
    <xf numFmtId="0" fontId="0" fillId="36" borderId="17" xfId="178" applyFont="1" applyFill="1" applyBorder="1" applyAlignment="1">
      <alignment horizontal="center" vertical="top" wrapText="1"/>
    </xf>
    <xf numFmtId="0" fontId="0" fillId="36" borderId="11" xfId="178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wrapText="1"/>
    </xf>
    <xf numFmtId="0" fontId="0" fillId="34" borderId="17" xfId="208" applyFont="1" applyFill="1" applyBorder="1" applyAlignment="1">
      <alignment horizontal="center" vertical="top" wrapText="1"/>
      <protection/>
    </xf>
    <xf numFmtId="0" fontId="0" fillId="34" borderId="11" xfId="20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vertical="center"/>
    </xf>
    <xf numFmtId="0" fontId="0" fillId="33" borderId="17" xfId="208" applyFont="1" applyFill="1" applyBorder="1" applyAlignment="1">
      <alignment horizontal="center" vertical="top" wrapText="1"/>
      <protection/>
    </xf>
    <xf numFmtId="0" fontId="19" fillId="33" borderId="11" xfId="207" applyFont="1" applyFill="1" applyBorder="1" applyAlignment="1">
      <alignment horizontal="left" vertical="top" wrapText="1"/>
      <protection/>
    </xf>
    <xf numFmtId="0" fontId="0" fillId="34" borderId="17" xfId="178" applyFont="1" applyFill="1" applyBorder="1" applyAlignment="1">
      <alignment horizontal="center" vertical="top" wrapText="1"/>
    </xf>
    <xf numFmtId="0" fontId="0" fillId="34" borderId="11" xfId="178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right" vertical="center"/>
    </xf>
    <xf numFmtId="0" fontId="0" fillId="33" borderId="17" xfId="178" applyFont="1" applyFill="1" applyBorder="1" applyAlignment="1">
      <alignment horizontal="center" vertical="top" wrapText="1"/>
    </xf>
    <xf numFmtId="0" fontId="0" fillId="37" borderId="17" xfId="159" applyFont="1" applyFill="1" applyBorder="1" applyAlignment="1">
      <alignment horizontal="center" vertical="top" wrapText="1"/>
    </xf>
    <xf numFmtId="0" fontId="0" fillId="37" borderId="11" xfId="159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9" fontId="0" fillId="34" borderId="0" xfId="0" applyNumberFormat="1" applyFont="1" applyFill="1" applyAlignment="1">
      <alignment/>
    </xf>
    <xf numFmtId="0" fontId="0" fillId="0" borderId="0" xfId="186" applyFont="1">
      <alignment/>
      <protection/>
    </xf>
    <xf numFmtId="0" fontId="0" fillId="0" borderId="0" xfId="186" applyFont="1" applyFill="1" applyBorder="1" applyAlignment="1">
      <alignment/>
      <protection/>
    </xf>
    <xf numFmtId="0" fontId="0" fillId="0" borderId="0" xfId="186" applyFont="1" applyFill="1" applyBorder="1">
      <alignment/>
      <protection/>
    </xf>
    <xf numFmtId="0" fontId="0" fillId="0" borderId="0" xfId="186" applyFont="1" applyBorder="1">
      <alignment/>
      <protection/>
    </xf>
    <xf numFmtId="0" fontId="0" fillId="0" borderId="19" xfId="186" applyFont="1" applyFill="1" applyBorder="1">
      <alignment/>
      <protection/>
    </xf>
    <xf numFmtId="0" fontId="0" fillId="0" borderId="0" xfId="186" applyFont="1" applyBorder="1" applyAlignment="1">
      <alignment horizontal="right"/>
      <protection/>
    </xf>
    <xf numFmtId="0" fontId="7" fillId="0" borderId="20" xfId="227" applyFont="1" applyFill="1" applyBorder="1" applyAlignment="1">
      <alignment/>
    </xf>
    <xf numFmtId="0" fontId="7" fillId="0" borderId="21" xfId="227" applyFont="1" applyFill="1" applyBorder="1" applyAlignment="1">
      <alignment/>
    </xf>
    <xf numFmtId="0" fontId="0" fillId="0" borderId="0" xfId="186" applyFont="1" applyFill="1">
      <alignment/>
      <protection/>
    </xf>
    <xf numFmtId="0" fontId="28" fillId="0" borderId="20" xfId="227" applyFont="1" applyFill="1" applyBorder="1" applyAlignment="1">
      <alignment vertical="center" wrapText="1"/>
    </xf>
    <xf numFmtId="0" fontId="28" fillId="0" borderId="22" xfId="227" applyFont="1" applyFill="1" applyBorder="1" applyAlignment="1">
      <alignment vertical="center" wrapText="1"/>
    </xf>
    <xf numFmtId="0" fontId="28" fillId="0" borderId="20" xfId="227" applyFont="1" applyFill="1" applyBorder="1" applyAlignment="1">
      <alignment horizontal="center" vertical="center" wrapText="1"/>
    </xf>
    <xf numFmtId="0" fontId="28" fillId="0" borderId="20" xfId="227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9" fillId="0" borderId="0" xfId="210" applyFont="1" applyAlignment="1" applyProtection="1">
      <alignment horizontal="left"/>
      <protection/>
    </xf>
    <xf numFmtId="0" fontId="30" fillId="0" borderId="0" xfId="210" applyFont="1" applyProtection="1">
      <alignment/>
      <protection/>
    </xf>
    <xf numFmtId="0" fontId="0" fillId="0" borderId="19" xfId="210" applyFont="1" applyBorder="1" applyAlignment="1" applyProtection="1">
      <alignment/>
      <protection locked="0"/>
    </xf>
    <xf numFmtId="0" fontId="26" fillId="0" borderId="0" xfId="210" applyFont="1" applyProtection="1">
      <alignment/>
      <protection/>
    </xf>
    <xf numFmtId="0" fontId="0" fillId="0" borderId="0" xfId="210" applyFont="1" applyProtection="1">
      <alignment/>
      <protection/>
    </xf>
    <xf numFmtId="0" fontId="0" fillId="0" borderId="0" xfId="210" applyFont="1" applyBorder="1" applyAlignment="1" applyProtection="1">
      <alignment wrapText="1"/>
      <protection/>
    </xf>
    <xf numFmtId="0" fontId="30" fillId="0" borderId="0" xfId="210" applyFont="1" applyFill="1" applyBorder="1" applyAlignment="1" applyProtection="1">
      <alignment vertical="center"/>
      <protection/>
    </xf>
    <xf numFmtId="0" fontId="0" fillId="0" borderId="11" xfId="206" applyFont="1" applyBorder="1" applyAlignment="1" applyProtection="1">
      <alignment vertical="center" wrapText="1"/>
      <protection/>
    </xf>
    <xf numFmtId="0" fontId="30" fillId="0" borderId="0" xfId="21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30" fillId="38" borderId="12" xfId="210" applyFont="1" applyFill="1" applyBorder="1" applyAlignment="1" applyProtection="1">
      <alignment horizontal="center" vertical="center" wrapText="1"/>
      <protection/>
    </xf>
    <xf numFmtId="0" fontId="30" fillId="38" borderId="23" xfId="210" applyFont="1" applyFill="1" applyBorder="1" applyAlignment="1" applyProtection="1">
      <alignment horizontal="center" vertical="center" wrapText="1"/>
      <protection/>
    </xf>
    <xf numFmtId="0" fontId="0" fillId="0" borderId="17" xfId="186" applyFont="1" applyBorder="1" applyProtection="1">
      <alignment/>
      <protection locked="0"/>
    </xf>
    <xf numFmtId="0" fontId="0" fillId="0" borderId="11" xfId="210" applyNumberFormat="1" applyFont="1" applyFill="1" applyBorder="1" applyAlignment="1" applyProtection="1">
      <alignment horizontal="right"/>
      <protection locked="0"/>
    </xf>
    <xf numFmtId="0" fontId="0" fillId="7" borderId="11" xfId="210" applyNumberFormat="1" applyFont="1" applyFill="1" applyBorder="1" applyAlignment="1" applyProtection="1">
      <alignment horizontal="right"/>
      <protection/>
    </xf>
    <xf numFmtId="0" fontId="0" fillId="0" borderId="12" xfId="210" applyNumberFormat="1" applyFont="1" applyBorder="1" applyProtection="1">
      <alignment/>
      <protection locked="0"/>
    </xf>
    <xf numFmtId="0" fontId="0" fillId="0" borderId="11" xfId="210" applyNumberFormat="1" applyFont="1" applyBorder="1" applyAlignment="1" applyProtection="1">
      <alignment wrapText="1"/>
      <protection locked="0"/>
    </xf>
    <xf numFmtId="0" fontId="0" fillId="7" borderId="24" xfId="210" applyNumberFormat="1" applyFont="1" applyFill="1" applyBorder="1" applyAlignment="1" applyProtection="1">
      <alignment horizontal="right"/>
      <protection/>
    </xf>
    <xf numFmtId="0" fontId="0" fillId="0" borderId="11" xfId="210" applyNumberFormat="1" applyFont="1" applyBorder="1" applyProtection="1">
      <alignment/>
      <protection locked="0"/>
    </xf>
    <xf numFmtId="0" fontId="0" fillId="0" borderId="23" xfId="210" applyNumberFormat="1" applyFont="1" applyBorder="1" applyProtection="1">
      <alignment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206" applyFont="1" applyBorder="1" applyAlignment="1" applyProtection="1">
      <alignment wrapText="1"/>
      <protection locked="0"/>
    </xf>
    <xf numFmtId="0" fontId="0" fillId="0" borderId="12" xfId="210" applyNumberFormat="1" applyFont="1" applyFill="1" applyBorder="1" applyProtection="1">
      <alignment/>
      <protection locked="0"/>
    </xf>
    <xf numFmtId="0" fontId="0" fillId="0" borderId="11" xfId="210" applyNumberFormat="1" applyFont="1" applyFill="1" applyBorder="1" applyAlignment="1" applyProtection="1">
      <alignment wrapText="1"/>
      <protection locked="0"/>
    </xf>
    <xf numFmtId="0" fontId="0" fillId="0" borderId="0" xfId="206" applyFont="1" applyProtection="1">
      <alignment/>
      <protection/>
    </xf>
    <xf numFmtId="0" fontId="29" fillId="0" borderId="25" xfId="210" applyNumberFormat="1" applyFont="1" applyFill="1" applyBorder="1" applyAlignment="1" applyProtection="1">
      <alignment horizontal="right"/>
      <protection/>
    </xf>
    <xf numFmtId="0" fontId="29" fillId="7" borderId="25" xfId="210" applyNumberFormat="1" applyFont="1" applyFill="1" applyBorder="1" applyAlignment="1" applyProtection="1">
      <alignment horizontal="right"/>
      <protection/>
    </xf>
    <xf numFmtId="0" fontId="29" fillId="0" borderId="26" xfId="210" applyNumberFormat="1" applyFont="1" applyFill="1" applyBorder="1" applyAlignment="1" applyProtection="1">
      <alignment horizontal="right"/>
      <protection/>
    </xf>
    <xf numFmtId="0" fontId="29" fillId="7" borderId="27" xfId="210" applyNumberFormat="1" applyFont="1" applyFill="1" applyBorder="1" applyAlignment="1" applyProtection="1">
      <alignment horizontal="right"/>
      <protection/>
    </xf>
    <xf numFmtId="0" fontId="29" fillId="0" borderId="28" xfId="210" applyNumberFormat="1" applyFont="1" applyFill="1" applyBorder="1" applyAlignment="1" applyProtection="1">
      <alignment horizontal="right"/>
      <protection/>
    </xf>
    <xf numFmtId="0" fontId="0" fillId="0" borderId="0" xfId="205" applyFont="1" applyProtection="1">
      <alignment/>
      <protection/>
    </xf>
    <xf numFmtId="180" fontId="30" fillId="0" borderId="0" xfId="210" applyNumberFormat="1" applyFont="1" applyProtection="1">
      <alignment/>
      <protection/>
    </xf>
    <xf numFmtId="0" fontId="30" fillId="0" borderId="0" xfId="210" applyFont="1" applyFill="1" applyBorder="1" applyAlignment="1" applyProtection="1">
      <alignment wrapText="1"/>
      <protection/>
    </xf>
    <xf numFmtId="0" fontId="30" fillId="0" borderId="0" xfId="210" applyFont="1" applyFill="1" applyBorder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0" fillId="0" borderId="0" xfId="210" applyFont="1" applyAlignment="1" applyProtection="1">
      <alignment wrapText="1"/>
      <protection/>
    </xf>
    <xf numFmtId="0" fontId="0" fillId="0" borderId="0" xfId="186" applyFont="1" applyAlignment="1" applyProtection="1">
      <alignment wrapText="1"/>
      <protection/>
    </xf>
    <xf numFmtId="0" fontId="19" fillId="0" borderId="0" xfId="186" applyFont="1" applyAlignment="1" applyProtection="1">
      <alignment/>
      <protection/>
    </xf>
    <xf numFmtId="0" fontId="0" fillId="0" borderId="0" xfId="186" applyFont="1" applyProtection="1">
      <alignment/>
      <protection/>
    </xf>
    <xf numFmtId="0" fontId="0" fillId="0" borderId="0" xfId="186" applyFont="1" applyBorder="1" applyAlignment="1" applyProtection="1">
      <alignment/>
      <protection/>
    </xf>
    <xf numFmtId="0" fontId="0" fillId="0" borderId="0" xfId="210" applyFont="1" applyAlignment="1" applyProtection="1">
      <alignment horizontal="right"/>
      <protection/>
    </xf>
    <xf numFmtId="0" fontId="0" fillId="0" borderId="0" xfId="186" applyFont="1" applyAlignment="1" applyProtection="1">
      <alignment/>
      <protection/>
    </xf>
    <xf numFmtId="0" fontId="0" fillId="0" borderId="19" xfId="186" applyFont="1" applyBorder="1" applyAlignment="1" applyProtection="1">
      <alignment/>
      <protection/>
    </xf>
    <xf numFmtId="0" fontId="0" fillId="0" borderId="0" xfId="186" applyFont="1" applyBorder="1" applyAlignment="1" applyProtection="1">
      <alignment horizontal="center"/>
      <protection/>
    </xf>
    <xf numFmtId="0" fontId="2" fillId="39" borderId="11" xfId="186" applyFont="1" applyFill="1" applyBorder="1" applyAlignment="1" applyProtection="1">
      <alignment horizontal="center" vertical="center" wrapText="1"/>
      <protection/>
    </xf>
    <xf numFmtId="0" fontId="2" fillId="38" borderId="12" xfId="186" applyFont="1" applyFill="1" applyBorder="1" applyAlignment="1" applyProtection="1">
      <alignment horizontal="center" vertical="center" wrapText="1"/>
      <protection/>
    </xf>
    <xf numFmtId="0" fontId="0" fillId="0" borderId="0" xfId="186" applyFont="1" applyBorder="1" applyProtection="1">
      <alignment/>
      <protection/>
    </xf>
    <xf numFmtId="0" fontId="0" fillId="0" borderId="0" xfId="186" applyFont="1" applyFill="1" applyBorder="1" applyProtection="1">
      <alignment/>
      <protection/>
    </xf>
    <xf numFmtId="0" fontId="0" fillId="0" borderId="11" xfId="206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210" applyFont="1" applyAlignment="1" applyProtection="1">
      <alignment/>
      <protection/>
    </xf>
    <xf numFmtId="0" fontId="19" fillId="0" borderId="0" xfId="210" applyFont="1" applyBorder="1" applyAlignment="1" applyProtection="1">
      <alignment/>
      <protection/>
    </xf>
    <xf numFmtId="0" fontId="0" fillId="0" borderId="0" xfId="210" applyFont="1" applyBorder="1" applyProtection="1">
      <alignment/>
      <protection/>
    </xf>
    <xf numFmtId="0" fontId="0" fillId="0" borderId="0" xfId="210" applyFont="1" applyBorder="1" applyAlignment="1" applyProtection="1">
      <alignment/>
      <protection/>
    </xf>
    <xf numFmtId="0" fontId="0" fillId="0" borderId="0" xfId="210" applyFont="1" applyBorder="1" applyAlignment="1" applyProtection="1">
      <alignment horizontal="left"/>
      <protection/>
    </xf>
    <xf numFmtId="0" fontId="0" fillId="0" borderId="0" xfId="210" applyFont="1" applyBorder="1" applyProtection="1">
      <alignment/>
      <protection locked="0"/>
    </xf>
    <xf numFmtId="0" fontId="0" fillId="0" borderId="0" xfId="210" applyFont="1" applyFill="1" applyProtection="1">
      <alignment/>
      <protection/>
    </xf>
    <xf numFmtId="0" fontId="30" fillId="0" borderId="0" xfId="210" applyFont="1" applyAlignment="1" applyProtection="1">
      <alignment horizontal="left"/>
      <protection/>
    </xf>
    <xf numFmtId="0" fontId="30" fillId="0" borderId="0" xfId="210" applyFont="1" applyAlignment="1" applyProtection="1">
      <alignment/>
      <protection/>
    </xf>
    <xf numFmtId="0" fontId="30" fillId="0" borderId="19" xfId="210" applyFont="1" applyBorder="1" applyProtection="1">
      <alignment/>
      <protection/>
    </xf>
    <xf numFmtId="0" fontId="30" fillId="0" borderId="0" xfId="210" applyFont="1" applyFill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9" borderId="24" xfId="210" applyFont="1" applyFill="1" applyBorder="1" applyAlignment="1" applyProtection="1">
      <alignment horizontal="center" vertical="center" wrapText="1"/>
      <protection/>
    </xf>
    <xf numFmtId="0" fontId="30" fillId="0" borderId="11" xfId="21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210" applyNumberFormat="1" applyFont="1" applyBorder="1" applyAlignment="1" applyProtection="1">
      <alignment horizontal="right"/>
      <protection locked="0"/>
    </xf>
    <xf numFmtId="0" fontId="0" fillId="4" borderId="11" xfId="21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right"/>
      <protection locked="0"/>
    </xf>
    <xf numFmtId="16" fontId="30" fillId="38" borderId="11" xfId="21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210" applyNumberFormat="1" applyFont="1" applyFill="1" applyBorder="1" applyAlignment="1" applyProtection="1">
      <alignment horizontal="right"/>
      <protection/>
    </xf>
    <xf numFmtId="0" fontId="0" fillId="0" borderId="11" xfId="210" applyNumberFormat="1" applyFont="1" applyFill="1" applyBorder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30" fillId="39" borderId="11" xfId="210" applyFont="1" applyFill="1" applyBorder="1" applyAlignment="1" applyProtection="1">
      <alignment horizontal="left" vertical="center" wrapText="1"/>
      <protection locked="0"/>
    </xf>
    <xf numFmtId="0" fontId="0" fillId="0" borderId="24" xfId="210" applyNumberFormat="1" applyFont="1" applyFill="1" applyBorder="1" applyAlignment="1" applyProtection="1">
      <alignment horizontal="right"/>
      <protection locked="0"/>
    </xf>
    <xf numFmtId="0" fontId="30" fillId="39" borderId="11" xfId="210" applyFont="1" applyFill="1" applyBorder="1" applyAlignment="1" applyProtection="1">
      <alignment horizontal="left" vertical="center"/>
      <protection/>
    </xf>
    <xf numFmtId="0" fontId="30" fillId="39" borderId="11" xfId="210" applyFont="1" applyFill="1" applyBorder="1" applyAlignment="1" applyProtection="1">
      <alignment horizontal="left" vertical="center"/>
      <protection locked="0"/>
    </xf>
    <xf numFmtId="0" fontId="30" fillId="39" borderId="11" xfId="210" applyFont="1" applyFill="1" applyBorder="1" applyAlignment="1" applyProtection="1">
      <alignment vertical="center" wrapText="1"/>
      <protection/>
    </xf>
    <xf numFmtId="0" fontId="30" fillId="38" borderId="11" xfId="210" applyFont="1" applyFill="1" applyBorder="1" applyAlignment="1" applyProtection="1">
      <alignment vertical="center"/>
      <protection/>
    </xf>
    <xf numFmtId="0" fontId="29" fillId="4" borderId="11" xfId="210" applyNumberFormat="1" applyFont="1" applyFill="1" applyBorder="1" applyAlignment="1" applyProtection="1">
      <alignment horizontal="right"/>
      <protection/>
    </xf>
    <xf numFmtId="0" fontId="29" fillId="39" borderId="24" xfId="210" applyNumberFormat="1" applyFont="1" applyFill="1" applyBorder="1" applyAlignment="1" applyProtection="1">
      <alignment horizontal="right"/>
      <protection/>
    </xf>
    <xf numFmtId="0" fontId="29" fillId="7" borderId="11" xfId="210" applyNumberFormat="1" applyFont="1" applyFill="1" applyBorder="1" applyAlignment="1" applyProtection="1">
      <alignment horizontal="right"/>
      <protection/>
    </xf>
    <xf numFmtId="0" fontId="30" fillId="0" borderId="0" xfId="210" applyFont="1" applyBorder="1" applyProtection="1">
      <alignment/>
      <protection/>
    </xf>
    <xf numFmtId="3" fontId="32" fillId="0" borderId="0" xfId="209" applyNumberFormat="1" applyFont="1" applyFill="1" applyBorder="1" applyAlignment="1" applyProtection="1">
      <alignment wrapText="1"/>
      <protection/>
    </xf>
    <xf numFmtId="3" fontId="32" fillId="0" borderId="0" xfId="209" applyNumberFormat="1" applyFont="1" applyFill="1" applyBorder="1" applyAlignment="1" applyProtection="1">
      <alignment horizontal="right" wrapText="1"/>
      <protection/>
    </xf>
    <xf numFmtId="3" fontId="30" fillId="0" borderId="0" xfId="0" applyNumberFormat="1" applyFont="1" applyBorder="1" applyAlignment="1" applyProtection="1">
      <alignment/>
      <protection/>
    </xf>
    <xf numFmtId="0" fontId="27" fillId="0" borderId="0" xfId="211" applyFont="1" applyFill="1" applyBorder="1">
      <alignment/>
      <protection/>
    </xf>
    <xf numFmtId="0" fontId="26" fillId="0" borderId="0" xfId="211" applyFont="1" applyFill="1" applyBorder="1">
      <alignment/>
      <protection/>
    </xf>
    <xf numFmtId="0" fontId="26" fillId="0" borderId="0" xfId="211" applyFont="1" applyFill="1">
      <alignment/>
      <protection/>
    </xf>
    <xf numFmtId="0" fontId="27" fillId="0" borderId="0" xfId="211" applyFont="1" applyFill="1" applyAlignment="1">
      <alignment/>
      <protection/>
    </xf>
    <xf numFmtId="0" fontId="0" fillId="0" borderId="0" xfId="213" applyFont="1" applyFill="1">
      <alignment/>
      <protection/>
    </xf>
    <xf numFmtId="0" fontId="0" fillId="0" borderId="0" xfId="211" applyFont="1" applyFill="1">
      <alignment/>
      <protection/>
    </xf>
    <xf numFmtId="0" fontId="26" fillId="0" borderId="0" xfId="211" applyFont="1" applyFill="1" applyAlignment="1">
      <alignment/>
      <protection/>
    </xf>
    <xf numFmtId="0" fontId="0" fillId="0" borderId="17" xfId="213" applyFont="1" applyFill="1" applyBorder="1" applyAlignment="1">
      <alignment/>
      <protection/>
    </xf>
    <xf numFmtId="0" fontId="0" fillId="0" borderId="23" xfId="213" applyFont="1" applyFill="1" applyBorder="1">
      <alignment/>
      <protection/>
    </xf>
    <xf numFmtId="0" fontId="0" fillId="34" borderId="17" xfId="213" applyFont="1" applyFill="1" applyBorder="1" applyAlignment="1">
      <alignment/>
      <protection/>
    </xf>
    <xf numFmtId="0" fontId="0" fillId="0" borderId="23" xfId="211" applyFont="1" applyFill="1" applyBorder="1">
      <alignment/>
      <protection/>
    </xf>
    <xf numFmtId="0" fontId="0" fillId="35" borderId="17" xfId="213" applyFont="1" applyFill="1" applyBorder="1" applyAlignment="1">
      <alignment/>
      <protection/>
    </xf>
    <xf numFmtId="0" fontId="0" fillId="0" borderId="17" xfId="211" applyFont="1" applyFill="1" applyBorder="1">
      <alignment/>
      <protection/>
    </xf>
    <xf numFmtId="0" fontId="0" fillId="0" borderId="28" xfId="211" applyFont="1" applyFill="1" applyBorder="1">
      <alignment/>
      <protection/>
    </xf>
    <xf numFmtId="0" fontId="25" fillId="0" borderId="0" xfId="213" applyFont="1" applyFill="1" applyAlignment="1">
      <alignment horizontal="right"/>
      <protection/>
    </xf>
    <xf numFmtId="0" fontId="19" fillId="0" borderId="16" xfId="213" applyFont="1" applyFill="1" applyBorder="1" applyAlignment="1">
      <alignment horizontal="left" vertical="center" wrapText="1"/>
      <protection/>
    </xf>
    <xf numFmtId="0" fontId="19" fillId="0" borderId="13" xfId="213" applyFont="1" applyFill="1" applyBorder="1" applyAlignment="1">
      <alignment horizontal="center" vertical="center" wrapText="1"/>
      <protection/>
    </xf>
    <xf numFmtId="0" fontId="19" fillId="35" borderId="17" xfId="211" applyFont="1" applyFill="1" applyBorder="1">
      <alignment/>
      <protection/>
    </xf>
    <xf numFmtId="0" fontId="19" fillId="34" borderId="17" xfId="213" applyFont="1" applyFill="1" applyBorder="1" applyAlignment="1">
      <alignment/>
      <protection/>
    </xf>
    <xf numFmtId="0" fontId="19" fillId="0" borderId="17" xfId="213" applyFont="1" applyFill="1" applyBorder="1" applyAlignment="1">
      <alignment/>
      <protection/>
    </xf>
    <xf numFmtId="0" fontId="19" fillId="0" borderId="18" xfId="211" applyFont="1" applyFill="1" applyBorder="1">
      <alignment/>
      <protection/>
    </xf>
    <xf numFmtId="0" fontId="19" fillId="0" borderId="0" xfId="211" applyFont="1" applyFill="1">
      <alignment/>
      <protection/>
    </xf>
    <xf numFmtId="0" fontId="0" fillId="40" borderId="17" xfId="208" applyFont="1" applyFill="1" applyBorder="1" applyAlignment="1">
      <alignment horizontal="center" vertical="top" wrapText="1"/>
      <protection/>
    </xf>
    <xf numFmtId="0" fontId="19" fillId="40" borderId="11" xfId="207" applyFont="1" applyFill="1" applyBorder="1" applyAlignment="1">
      <alignment horizontal="left" wrapText="1"/>
      <protection/>
    </xf>
    <xf numFmtId="0" fontId="19" fillId="40" borderId="11" xfId="0" applyFont="1" applyFill="1" applyBorder="1" applyAlignment="1">
      <alignment/>
    </xf>
    <xf numFmtId="0" fontId="0" fillId="40" borderId="29" xfId="208" applyFont="1" applyFill="1" applyBorder="1" applyAlignment="1">
      <alignment horizontal="center" vertical="top" wrapText="1"/>
      <protection/>
    </xf>
    <xf numFmtId="0" fontId="0" fillId="0" borderId="17" xfId="178" applyFont="1" applyFill="1" applyBorder="1" applyAlignment="1">
      <alignment horizontal="center" vertical="top" wrapText="1"/>
    </xf>
    <xf numFmtId="0" fontId="19" fillId="40" borderId="30" xfId="0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19" fillId="0" borderId="17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horizontal="center" wrapText="1"/>
    </xf>
    <xf numFmtId="0" fontId="19" fillId="0" borderId="25" xfId="0" applyNumberFormat="1" applyFont="1" applyFill="1" applyBorder="1" applyAlignment="1">
      <alignment wrapText="1"/>
    </xf>
    <xf numFmtId="0" fontId="19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wrapText="1"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33" borderId="11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right"/>
    </xf>
    <xf numFmtId="0" fontId="20" fillId="0" borderId="17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49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40" borderId="17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left" vertical="center" wrapText="1"/>
    </xf>
    <xf numFmtId="0" fontId="19" fillId="40" borderId="11" xfId="0" applyFont="1" applyFill="1" applyBorder="1" applyAlignment="1">
      <alignment horizontal="right" vertical="center" wrapText="1"/>
    </xf>
    <xf numFmtId="0" fontId="0" fillId="41" borderId="17" xfId="0" applyFont="1" applyFill="1" applyBorder="1" applyAlignment="1">
      <alignment horizontal="center" wrapText="1"/>
    </xf>
    <xf numFmtId="49" fontId="0" fillId="41" borderId="11" xfId="0" applyNumberFormat="1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left" wrapText="1"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19" fillId="34" borderId="11" xfId="0" applyNumberFormat="1" applyFont="1" applyFill="1" applyBorder="1" applyAlignment="1">
      <alignment horizontal="center" wrapText="1"/>
    </xf>
    <xf numFmtId="0" fontId="0" fillId="41" borderId="12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left" wrapText="1"/>
    </xf>
    <xf numFmtId="0" fontId="0" fillId="34" borderId="17" xfId="208" applyFont="1" applyFill="1" applyBorder="1" applyAlignment="1">
      <alignment horizontal="center" wrapText="1"/>
      <protection/>
    </xf>
    <xf numFmtId="0" fontId="0" fillId="34" borderId="11" xfId="207" applyFont="1" applyFill="1" applyBorder="1" applyAlignment="1">
      <alignment horizontal="left" wrapText="1"/>
      <protection/>
    </xf>
    <xf numFmtId="0" fontId="57" fillId="40" borderId="17" xfId="208" applyFont="1" applyFill="1" applyBorder="1" applyAlignment="1">
      <alignment horizontal="center" wrapText="1"/>
      <protection/>
    </xf>
    <xf numFmtId="0" fontId="57" fillId="40" borderId="11" xfId="207" applyFont="1" applyFill="1" applyBorder="1" applyAlignment="1">
      <alignment horizontal="left" wrapText="1"/>
      <protection/>
    </xf>
    <xf numFmtId="0" fontId="0" fillId="40" borderId="11" xfId="0" applyFont="1" applyFill="1" applyBorder="1" applyAlignment="1">
      <alignment horizontal="right" wrapText="1"/>
    </xf>
    <xf numFmtId="0" fontId="0" fillId="40" borderId="12" xfId="0" applyFont="1" applyFill="1" applyBorder="1" applyAlignment="1">
      <alignment horizontal="left"/>
    </xf>
    <xf numFmtId="0" fontId="0" fillId="41" borderId="17" xfId="0" applyFont="1" applyFill="1" applyBorder="1" applyAlignment="1">
      <alignment horizontal="center"/>
    </xf>
    <xf numFmtId="49" fontId="2" fillId="41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0" fillId="41" borderId="11" xfId="0" applyFont="1" applyFill="1" applyBorder="1" applyAlignment="1">
      <alignment wrapText="1"/>
    </xf>
    <xf numFmtId="0" fontId="19" fillId="0" borderId="12" xfId="0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/>
    </xf>
    <xf numFmtId="0" fontId="0" fillId="37" borderId="17" xfId="159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right" wrapText="1"/>
    </xf>
    <xf numFmtId="0" fontId="0" fillId="41" borderId="12" xfId="0" applyFont="1" applyFill="1" applyBorder="1" applyAlignment="1">
      <alignment horizontal="right" wrapText="1"/>
    </xf>
    <xf numFmtId="0" fontId="19" fillId="33" borderId="11" xfId="0" applyNumberFormat="1" applyFont="1" applyFill="1" applyBorder="1" applyAlignment="1">
      <alignment wrapText="1"/>
    </xf>
    <xf numFmtId="0" fontId="19" fillId="33" borderId="11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0" fillId="0" borderId="0" xfId="186" applyFont="1" applyFill="1" applyBorder="1" applyAlignment="1" applyProtection="1">
      <alignment/>
      <protection locked="0"/>
    </xf>
    <xf numFmtId="0" fontId="19" fillId="0" borderId="0" xfId="206" applyFont="1" applyAlignment="1" applyProtection="1">
      <alignment horizontal="left" wrapText="1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24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vertical="center" wrapText="1"/>
      <protection/>
    </xf>
    <xf numFmtId="0" fontId="2" fillId="38" borderId="11" xfId="186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29" fillId="0" borderId="0" xfId="186" applyFont="1" applyAlignment="1" applyProtection="1">
      <alignment wrapText="1"/>
      <protection/>
    </xf>
    <xf numFmtId="0" fontId="31" fillId="0" borderId="0" xfId="186" applyFont="1" applyProtection="1">
      <alignment/>
      <protection/>
    </xf>
    <xf numFmtId="0" fontId="19" fillId="0" borderId="0" xfId="186" applyFont="1" applyAlignment="1" applyProtection="1">
      <alignment horizontal="center" wrapText="1"/>
      <protection/>
    </xf>
    <xf numFmtId="0" fontId="0" fillId="0" borderId="19" xfId="186" applyFont="1" applyBorder="1" applyAlignment="1" applyProtection="1">
      <alignment wrapText="1"/>
      <protection/>
    </xf>
    <xf numFmtId="0" fontId="0" fillId="0" borderId="0" xfId="186" applyFont="1" applyAlignment="1" applyProtection="1">
      <alignment horizontal="center" wrapText="1"/>
      <protection/>
    </xf>
    <xf numFmtId="0" fontId="30" fillId="38" borderId="11" xfId="0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horizontal="center" vertical="center" wrapText="1"/>
      <protection/>
    </xf>
    <xf numFmtId="0" fontId="30" fillId="38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7" borderId="12" xfId="0" applyFont="1" applyFill="1" applyBorder="1" applyAlignment="1" applyProtection="1">
      <alignment horizontal="center" wrapText="1"/>
      <protection/>
    </xf>
    <xf numFmtId="0" fontId="0" fillId="4" borderId="24" xfId="0" applyFont="1" applyFill="1" applyBorder="1" applyAlignment="1" applyProtection="1">
      <alignment horizontal="center" wrapText="1"/>
      <protection locked="0"/>
    </xf>
    <xf numFmtId="0" fontId="0" fillId="7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42" borderId="12" xfId="0" applyFont="1" applyFill="1" applyBorder="1" applyAlignment="1" applyProtection="1">
      <alignment horizontal="center" wrapText="1"/>
      <protection/>
    </xf>
    <xf numFmtId="0" fontId="19" fillId="38" borderId="11" xfId="0" applyFont="1" applyFill="1" applyBorder="1" applyAlignment="1" applyProtection="1">
      <alignment horizontal="right" wrapText="1"/>
      <protection/>
    </xf>
    <xf numFmtId="0" fontId="29" fillId="4" borderId="11" xfId="0" applyFont="1" applyFill="1" applyBorder="1" applyAlignment="1" applyProtection="1">
      <alignment horizontal="right" wrapText="1"/>
      <protection/>
    </xf>
    <xf numFmtId="0" fontId="29" fillId="4" borderId="11" xfId="0" applyFont="1" applyFill="1" applyBorder="1" applyAlignment="1" applyProtection="1">
      <alignment horizontal="center" wrapText="1"/>
      <protection/>
    </xf>
    <xf numFmtId="0" fontId="29" fillId="7" borderId="12" xfId="0" applyFont="1" applyFill="1" applyBorder="1" applyAlignment="1" applyProtection="1">
      <alignment horizontal="center" wrapText="1"/>
      <protection/>
    </xf>
    <xf numFmtId="0" fontId="29" fillId="0" borderId="11" xfId="0" applyFont="1" applyFill="1" applyBorder="1" applyAlignment="1" applyProtection="1">
      <alignment horizontal="center" wrapText="1"/>
      <protection/>
    </xf>
    <xf numFmtId="0" fontId="29" fillId="4" borderId="24" xfId="0" applyFont="1" applyFill="1" applyBorder="1" applyAlignment="1" applyProtection="1">
      <alignment horizontal="center" wrapText="1"/>
      <protection/>
    </xf>
    <xf numFmtId="0" fontId="29" fillId="7" borderId="11" xfId="0" applyFont="1" applyFill="1" applyBorder="1" applyAlignment="1" applyProtection="1">
      <alignment horizontal="center" wrapText="1"/>
      <protection/>
    </xf>
    <xf numFmtId="0" fontId="0" fillId="0" borderId="0" xfId="186" applyFont="1" applyBorder="1" applyAlignment="1" applyProtection="1">
      <alignment wrapText="1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213" applyFont="1" applyFill="1" applyBorder="1" applyAlignment="1">
      <alignment horizontal="right"/>
      <protection/>
    </xf>
    <xf numFmtId="0" fontId="19" fillId="0" borderId="0" xfId="211" applyFont="1" applyFill="1" applyBorder="1" applyAlignment="1">
      <alignment/>
      <protection/>
    </xf>
    <xf numFmtId="0" fontId="19" fillId="0" borderId="0" xfId="213" applyFont="1" applyFill="1" applyBorder="1" applyAlignment="1">
      <alignment horizontal="right" vertical="top"/>
      <protection/>
    </xf>
    <xf numFmtId="0" fontId="19" fillId="0" borderId="0" xfId="0" applyFont="1" applyFill="1" applyBorder="1" applyAlignment="1">
      <alignment horizontal="left" vertical="top"/>
    </xf>
    <xf numFmtId="0" fontId="19" fillId="0" borderId="0" xfId="206" applyFont="1" applyAlignment="1" applyProtection="1">
      <alignment wrapText="1"/>
      <protection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38" borderId="11" xfId="186" applyFont="1" applyFill="1" applyBorder="1" applyAlignment="1" applyProtection="1">
      <alignment horizontal="center"/>
      <protection/>
    </xf>
    <xf numFmtId="0" fontId="0" fillId="0" borderId="0" xfId="210" applyFont="1" applyBorder="1" applyAlignment="1" applyProtection="1">
      <alignment/>
      <protection locked="0"/>
    </xf>
    <xf numFmtId="0" fontId="0" fillId="38" borderId="11" xfId="186" applyFont="1" applyFill="1" applyBorder="1" applyAlignment="1" applyProtection="1">
      <alignment horizontal="center" wrapText="1"/>
      <protection/>
    </xf>
    <xf numFmtId="0" fontId="31" fillId="0" borderId="11" xfId="186" applyFont="1" applyBorder="1" applyAlignment="1" applyProtection="1">
      <alignment horizontal="center" wrapText="1"/>
      <protection locked="0"/>
    </xf>
    <xf numFmtId="0" fontId="31" fillId="4" borderId="12" xfId="186" applyFont="1" applyFill="1" applyBorder="1" applyAlignment="1" applyProtection="1">
      <alignment horizontal="center" wrapText="1"/>
      <protection/>
    </xf>
    <xf numFmtId="0" fontId="31" fillId="7" borderId="24" xfId="186" applyFont="1" applyFill="1" applyBorder="1" applyAlignment="1" applyProtection="1">
      <alignment horizontal="center" wrapText="1"/>
      <protection/>
    </xf>
    <xf numFmtId="0" fontId="31" fillId="7" borderId="11" xfId="186" applyFont="1" applyFill="1" applyBorder="1" applyAlignment="1" applyProtection="1">
      <alignment horizontal="center"/>
      <protection/>
    </xf>
    <xf numFmtId="0" fontId="31" fillId="0" borderId="11" xfId="186" applyFont="1" applyFill="1" applyBorder="1" applyAlignment="1" applyProtection="1">
      <alignment horizontal="center" wrapText="1"/>
      <protection/>
    </xf>
    <xf numFmtId="0" fontId="0" fillId="38" borderId="11" xfId="186" applyFont="1" applyFill="1" applyBorder="1" applyAlignment="1" applyProtection="1">
      <alignment horizontal="center"/>
      <protection/>
    </xf>
    <xf numFmtId="0" fontId="29" fillId="4" borderId="11" xfId="186" applyFont="1" applyFill="1" applyBorder="1" applyAlignment="1" applyProtection="1">
      <alignment horizontal="center"/>
      <protection/>
    </xf>
    <xf numFmtId="0" fontId="29" fillId="39" borderId="11" xfId="186" applyFont="1" applyFill="1" applyBorder="1" applyAlignment="1" applyProtection="1">
      <alignment horizontal="center"/>
      <protection/>
    </xf>
    <xf numFmtId="0" fontId="29" fillId="4" borderId="12" xfId="186" applyFont="1" applyFill="1" applyBorder="1" applyAlignment="1" applyProtection="1">
      <alignment horizontal="center" wrapText="1"/>
      <protection/>
    </xf>
    <xf numFmtId="0" fontId="29" fillId="7" borderId="24" xfId="186" applyFont="1" applyFill="1" applyBorder="1" applyAlignment="1" applyProtection="1">
      <alignment horizontal="center" wrapText="1"/>
      <protection/>
    </xf>
    <xf numFmtId="0" fontId="29" fillId="7" borderId="11" xfId="186" applyFont="1" applyFill="1" applyBorder="1" applyAlignment="1" applyProtection="1">
      <alignment horizontal="center"/>
      <protection/>
    </xf>
    <xf numFmtId="0" fontId="19" fillId="38" borderId="11" xfId="0" applyFont="1" applyFill="1" applyBorder="1" applyAlignment="1" applyProtection="1">
      <alignment horizontal="center" wrapText="1"/>
      <protection/>
    </xf>
    <xf numFmtId="0" fontId="19" fillId="0" borderId="18" xfId="206" applyFont="1" applyBorder="1" applyAlignment="1" applyProtection="1">
      <alignment horizontal="center" vertical="center"/>
      <protection/>
    </xf>
    <xf numFmtId="0" fontId="7" fillId="0" borderId="21" xfId="227" applyFont="1" applyFill="1" applyBorder="1" applyAlignment="1">
      <alignment horizontal="center"/>
    </xf>
    <xf numFmtId="0" fontId="20" fillId="0" borderId="21" xfId="227" applyFont="1" applyFill="1" applyBorder="1" applyAlignment="1">
      <alignment/>
    </xf>
    <xf numFmtId="0" fontId="0" fillId="33" borderId="17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0" fontId="19" fillId="33" borderId="11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/>
    </xf>
    <xf numFmtId="0" fontId="19" fillId="0" borderId="25" xfId="0" applyNumberFormat="1" applyFont="1" applyFill="1" applyBorder="1" applyAlignment="1">
      <alignment vertical="center" wrapText="1"/>
    </xf>
    <xf numFmtId="0" fontId="19" fillId="0" borderId="25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43" borderId="31" xfId="210" applyNumberFormat="1" applyFont="1" applyFill="1" applyBorder="1" applyAlignment="1" applyProtection="1">
      <alignment horizontal="right"/>
      <protection locked="0"/>
    </xf>
    <xf numFmtId="0" fontId="25" fillId="0" borderId="32" xfId="210" applyNumberFormat="1" applyFont="1" applyBorder="1" applyAlignment="1" applyProtection="1">
      <alignment horizontal="right"/>
      <protection locked="0"/>
    </xf>
    <xf numFmtId="0" fontId="25" fillId="43" borderId="24" xfId="210" applyNumberFormat="1" applyFont="1" applyFill="1" applyBorder="1" applyAlignment="1" applyProtection="1">
      <alignment horizontal="right"/>
      <protection locked="0"/>
    </xf>
    <xf numFmtId="0" fontId="25" fillId="0" borderId="11" xfId="210" applyNumberFormat="1" applyFont="1" applyBorder="1" applyAlignment="1" applyProtection="1">
      <alignment horizontal="right"/>
      <protection locked="0"/>
    </xf>
    <xf numFmtId="0" fontId="25" fillId="0" borderId="11" xfId="210" applyNumberFormat="1" applyFont="1" applyFill="1" applyBorder="1" applyAlignment="1" applyProtection="1">
      <alignment horizontal="right"/>
      <protection locked="0"/>
    </xf>
    <xf numFmtId="0" fontId="25" fillId="38" borderId="32" xfId="210" applyNumberFormat="1" applyFont="1" applyFill="1" applyBorder="1" applyAlignment="1" applyProtection="1">
      <alignment horizontal="right"/>
      <protection/>
    </xf>
    <xf numFmtId="0" fontId="25" fillId="38" borderId="11" xfId="210" applyNumberFormat="1" applyFont="1" applyFill="1" applyBorder="1" applyAlignment="1" applyProtection="1">
      <alignment horizontal="right"/>
      <protection/>
    </xf>
    <xf numFmtId="0" fontId="25" fillId="0" borderId="11" xfId="210" applyNumberFormat="1" applyFont="1" applyFill="1" applyBorder="1" applyAlignment="1" applyProtection="1">
      <alignment horizontal="right"/>
      <protection/>
    </xf>
    <xf numFmtId="0" fontId="25" fillId="43" borderId="31" xfId="186" applyFont="1" applyFill="1" applyBorder="1" applyAlignment="1" applyProtection="1">
      <alignment horizontal="center" vertical="center" wrapText="1"/>
      <protection locked="0"/>
    </xf>
    <xf numFmtId="0" fontId="25" fillId="0" borderId="32" xfId="186" applyFont="1" applyBorder="1" applyAlignment="1" applyProtection="1">
      <alignment horizontal="center" vertical="center" wrapText="1"/>
      <protection locked="0"/>
    </xf>
    <xf numFmtId="0" fontId="25" fillId="43" borderId="24" xfId="186" applyFont="1" applyFill="1" applyBorder="1" applyAlignment="1" applyProtection="1">
      <alignment horizontal="center" vertical="center" wrapText="1"/>
      <protection locked="0"/>
    </xf>
    <xf numFmtId="0" fontId="25" fillId="0" borderId="11" xfId="186" applyFont="1" applyBorder="1" applyAlignment="1" applyProtection="1">
      <alignment horizontal="center" vertical="center" wrapText="1"/>
      <protection locked="0"/>
    </xf>
    <xf numFmtId="0" fontId="25" fillId="0" borderId="32" xfId="186" applyFont="1" applyBorder="1" applyAlignment="1" applyProtection="1">
      <alignment horizontal="center" vertical="center"/>
      <protection locked="0"/>
    </xf>
    <xf numFmtId="0" fontId="25" fillId="0" borderId="11" xfId="186" applyFont="1" applyBorder="1" applyAlignment="1" applyProtection="1">
      <alignment horizontal="center" vertical="center"/>
      <protection locked="0"/>
    </xf>
    <xf numFmtId="0" fontId="25" fillId="0" borderId="31" xfId="210" applyNumberFormat="1" applyFont="1" applyFill="1" applyBorder="1" applyAlignment="1" applyProtection="1">
      <alignment horizontal="right"/>
      <protection locked="0"/>
    </xf>
    <xf numFmtId="0" fontId="25" fillId="0" borderId="32" xfId="210" applyNumberFormat="1" applyFont="1" applyFill="1" applyBorder="1" applyAlignment="1" applyProtection="1">
      <alignment horizontal="right"/>
      <protection locked="0"/>
    </xf>
    <xf numFmtId="0" fontId="25" fillId="0" borderId="32" xfId="210" applyNumberFormat="1" applyFont="1" applyBorder="1" applyProtection="1">
      <alignment/>
      <protection locked="0"/>
    </xf>
    <xf numFmtId="0" fontId="25" fillId="0" borderId="32" xfId="210" applyNumberFormat="1" applyFont="1" applyBorder="1" applyAlignment="1" applyProtection="1">
      <alignment wrapText="1"/>
      <protection locked="0"/>
    </xf>
    <xf numFmtId="0" fontId="24" fillId="4" borderId="11" xfId="210" applyNumberFormat="1" applyFont="1" applyFill="1" applyBorder="1" applyAlignment="1" applyProtection="1">
      <alignment horizontal="right"/>
      <protection/>
    </xf>
    <xf numFmtId="0" fontId="24" fillId="0" borderId="17" xfId="0" applyFont="1" applyFill="1" applyBorder="1" applyAlignment="1">
      <alignment horizontal="center" wrapText="1"/>
    </xf>
    <xf numFmtId="0" fontId="0" fillId="0" borderId="23" xfId="212" applyFont="1" applyFill="1" applyBorder="1">
      <alignment/>
      <protection/>
    </xf>
    <xf numFmtId="0" fontId="0" fillId="0" borderId="28" xfId="212" applyFont="1" applyFill="1" applyBorder="1">
      <alignment/>
      <protection/>
    </xf>
    <xf numFmtId="180" fontId="19" fillId="33" borderId="23" xfId="0" applyNumberFormat="1" applyFont="1" applyFill="1" applyBorder="1" applyAlignment="1">
      <alignment horizontal="right"/>
    </xf>
    <xf numFmtId="180" fontId="19" fillId="0" borderId="23" xfId="0" applyNumberFormat="1" applyFont="1" applyBorder="1" applyAlignment="1">
      <alignment horizontal="right"/>
    </xf>
    <xf numFmtId="180" fontId="19" fillId="0" borderId="23" xfId="0" applyNumberFormat="1" applyFont="1" applyFill="1" applyBorder="1" applyAlignment="1">
      <alignment horizontal="right"/>
    </xf>
    <xf numFmtId="180" fontId="19" fillId="0" borderId="23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/>
    </xf>
    <xf numFmtId="180" fontId="0" fillId="41" borderId="23" xfId="0" applyNumberFormat="1" applyFont="1" applyFill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80" fontId="19" fillId="33" borderId="23" xfId="0" applyNumberFormat="1" applyFont="1" applyFill="1" applyBorder="1" applyAlignment="1">
      <alignment horizontal="right" vertical="center"/>
    </xf>
    <xf numFmtId="180" fontId="19" fillId="0" borderId="23" xfId="0" applyNumberFormat="1" applyFont="1" applyBorder="1" applyAlignment="1">
      <alignment horizontal="right" vertical="center"/>
    </xf>
    <xf numFmtId="180" fontId="19" fillId="0" borderId="28" xfId="0" applyNumberFormat="1" applyFont="1" applyBorder="1" applyAlignment="1">
      <alignment horizontal="right"/>
    </xf>
    <xf numFmtId="0" fontId="0" fillId="34" borderId="11" xfId="0" applyFont="1" applyFill="1" applyBorder="1" applyAlignment="1">
      <alignment horizontal="right" vertical="center" wrapText="1"/>
    </xf>
    <xf numFmtId="180" fontId="19" fillId="40" borderId="23" xfId="0" applyNumberFormat="1" applyFont="1" applyFill="1" applyBorder="1" applyAlignment="1">
      <alignment horizontal="right"/>
    </xf>
    <xf numFmtId="180" fontId="19" fillId="0" borderId="28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 vertical="center"/>
    </xf>
    <xf numFmtId="180" fontId="19" fillId="0" borderId="28" xfId="0" applyNumberFormat="1" applyFont="1" applyFill="1" applyBorder="1" applyAlignment="1">
      <alignment horizontal="right" vertical="center"/>
    </xf>
    <xf numFmtId="0" fontId="19" fillId="33" borderId="32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 horizontal="right"/>
    </xf>
    <xf numFmtId="180" fontId="0" fillId="40" borderId="23" xfId="0" applyNumberFormat="1" applyFont="1" applyFill="1" applyBorder="1" applyAlignment="1">
      <alignment horizontal="right"/>
    </xf>
    <xf numFmtId="180" fontId="25" fillId="0" borderId="1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80" fontId="25" fillId="0" borderId="11" xfId="0" applyNumberFormat="1" applyFont="1" applyFill="1" applyBorder="1" applyAlignment="1">
      <alignment horizontal="center" vertical="center" wrapText="1"/>
    </xf>
    <xf numFmtId="180" fontId="25" fillId="0" borderId="23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180" fontId="24" fillId="0" borderId="25" xfId="0" applyNumberFormat="1" applyFont="1" applyFill="1" applyBorder="1" applyAlignment="1">
      <alignment horizontal="center" vertical="center" wrapText="1"/>
    </xf>
    <xf numFmtId="180" fontId="24" fillId="0" borderId="28" xfId="0" applyNumberFormat="1" applyFont="1" applyFill="1" applyBorder="1" applyAlignment="1">
      <alignment horizontal="center" vertical="center" wrapText="1"/>
    </xf>
    <xf numFmtId="0" fontId="30" fillId="38" borderId="11" xfId="210" applyFont="1" applyFill="1" applyBorder="1" applyAlignment="1" applyProtection="1">
      <alignment vertical="center" wrapText="1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horizontal="left" vertical="center"/>
      <protection/>
    </xf>
    <xf numFmtId="0" fontId="30" fillId="38" borderId="11" xfId="210" applyFont="1" applyFill="1" applyBorder="1" applyAlignment="1" applyProtection="1">
      <alignment horizontal="center" vertical="center"/>
      <protection/>
    </xf>
    <xf numFmtId="0" fontId="30" fillId="38" borderId="24" xfId="210" applyFont="1" applyFill="1" applyBorder="1" applyAlignment="1" applyProtection="1">
      <alignment horizontal="center" vertical="center" wrapText="1"/>
      <protection/>
    </xf>
    <xf numFmtId="0" fontId="2" fillId="38" borderId="24" xfId="186" applyFont="1" applyFill="1" applyBorder="1" applyAlignment="1" applyProtection="1">
      <alignment horizontal="center" vertical="center" wrapText="1"/>
      <protection/>
    </xf>
    <xf numFmtId="0" fontId="25" fillId="0" borderId="31" xfId="186" applyFont="1" applyBorder="1" applyAlignment="1" applyProtection="1">
      <alignment horizontal="center" vertical="center" wrapText="1"/>
      <protection locked="0"/>
    </xf>
    <xf numFmtId="0" fontId="25" fillId="0" borderId="24" xfId="186" applyFont="1" applyBorder="1" applyAlignment="1" applyProtection="1">
      <alignment horizontal="center" vertical="center" wrapText="1"/>
      <protection locked="0"/>
    </xf>
    <xf numFmtId="0" fontId="29" fillId="4" borderId="24" xfId="186" applyFont="1" applyFill="1" applyBorder="1" applyAlignment="1" applyProtection="1">
      <alignment horizontal="center"/>
      <protection/>
    </xf>
    <xf numFmtId="0" fontId="25" fillId="0" borderId="31" xfId="210" applyNumberFormat="1" applyFont="1" applyBorder="1" applyAlignment="1" applyProtection="1">
      <alignment horizontal="right"/>
      <protection locked="0"/>
    </xf>
    <xf numFmtId="0" fontId="25" fillId="0" borderId="24" xfId="210" applyNumberFormat="1" applyFont="1" applyBorder="1" applyAlignment="1" applyProtection="1">
      <alignment horizontal="right"/>
      <protection locked="0"/>
    </xf>
    <xf numFmtId="0" fontId="25" fillId="0" borderId="24" xfId="210" applyNumberFormat="1" applyFont="1" applyFill="1" applyBorder="1" applyAlignment="1" applyProtection="1">
      <alignment horizontal="right"/>
      <protection locked="0"/>
    </xf>
    <xf numFmtId="0" fontId="29" fillId="4" borderId="24" xfId="210" applyNumberFormat="1" applyFont="1" applyFill="1" applyBorder="1" applyAlignment="1" applyProtection="1">
      <alignment horizontal="right"/>
      <protection/>
    </xf>
    <xf numFmtId="0" fontId="30" fillId="0" borderId="33" xfId="210" applyFont="1" applyBorder="1" applyProtection="1">
      <alignment/>
      <protection/>
    </xf>
    <xf numFmtId="0" fontId="19" fillId="0" borderId="0" xfId="186" applyFont="1" applyFill="1" applyAlignment="1">
      <alignment/>
      <protection/>
    </xf>
    <xf numFmtId="0" fontId="19" fillId="0" borderId="0" xfId="186" applyFont="1" applyFill="1">
      <alignment/>
      <protection/>
    </xf>
    <xf numFmtId="180" fontId="0" fillId="0" borderId="0" xfId="0" applyNumberFormat="1" applyFont="1" applyFill="1" applyAlignment="1">
      <alignment/>
    </xf>
    <xf numFmtId="0" fontId="0" fillId="0" borderId="3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5" fillId="4" borderId="11" xfId="210" applyNumberFormat="1" applyFont="1" applyFill="1" applyBorder="1" applyAlignment="1" applyProtection="1">
      <alignment horizontal="right"/>
      <protection/>
    </xf>
    <xf numFmtId="0" fontId="25" fillId="7" borderId="11" xfId="210" applyNumberFormat="1" applyFont="1" applyFill="1" applyBorder="1" applyAlignment="1" applyProtection="1">
      <alignment horizontal="right"/>
      <protection/>
    </xf>
    <xf numFmtId="0" fontId="25" fillId="0" borderId="11" xfId="210" applyNumberFormat="1" applyFont="1" applyBorder="1" applyProtection="1">
      <alignment/>
      <protection locked="0"/>
    </xf>
    <xf numFmtId="0" fontId="25" fillId="0" borderId="11" xfId="0" applyNumberFormat="1" applyFont="1" applyBorder="1" applyAlignment="1" applyProtection="1">
      <alignment/>
      <protection locked="0"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33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11" xfId="0" applyFont="1" applyBorder="1" applyAlignment="1">
      <alignment/>
    </xf>
    <xf numFmtId="3" fontId="0" fillId="0" borderId="32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2" xfId="0" applyNumberForma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4" fontId="0" fillId="0" borderId="11" xfId="0" applyNumberForma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 vertical="center" wrapText="1"/>
    </xf>
    <xf numFmtId="4" fontId="0" fillId="0" borderId="30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19" fillId="0" borderId="32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/>
    </xf>
    <xf numFmtId="49" fontId="42" fillId="0" borderId="41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/>
    </xf>
    <xf numFmtId="49" fontId="45" fillId="0" borderId="42" xfId="0" applyNumberFormat="1" applyFont="1" applyBorder="1" applyAlignment="1">
      <alignment horizontal="right" vertical="center"/>
    </xf>
    <xf numFmtId="0" fontId="42" fillId="0" borderId="33" xfId="0" applyFont="1" applyBorder="1" applyAlignment="1">
      <alignment/>
    </xf>
    <xf numFmtId="0" fontId="42" fillId="0" borderId="40" xfId="0" applyFont="1" applyBorder="1" applyAlignment="1">
      <alignment/>
    </xf>
    <xf numFmtId="4" fontId="45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4" fontId="42" fillId="0" borderId="32" xfId="0" applyNumberFormat="1" applyFont="1" applyBorder="1" applyAlignment="1">
      <alignment/>
    </xf>
    <xf numFmtId="49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/>
    </xf>
    <xf numFmtId="0" fontId="42" fillId="0" borderId="41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2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9" fontId="45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3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1" fillId="0" borderId="34" xfId="0" applyFont="1" applyBorder="1" applyAlignment="1">
      <alignment horizontal="right"/>
    </xf>
    <xf numFmtId="0" fontId="42" fillId="0" borderId="14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/>
    </xf>
    <xf numFmtId="0" fontId="44" fillId="0" borderId="47" xfId="0" applyFont="1" applyBorder="1" applyAlignment="1">
      <alignment/>
    </xf>
    <xf numFmtId="0" fontId="44" fillId="0" borderId="48" xfId="0" applyFont="1" applyBorder="1" applyAlignment="1">
      <alignment horizontal="left" wrapText="1"/>
    </xf>
    <xf numFmtId="4" fontId="44" fillId="0" borderId="48" xfId="0" applyNumberFormat="1" applyFont="1" applyBorder="1" applyAlignment="1">
      <alignment/>
    </xf>
    <xf numFmtId="4" fontId="44" fillId="0" borderId="49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1" xfId="0" applyFont="1" applyBorder="1" applyAlignment="1">
      <alignment horizontal="left" wrapText="1"/>
    </xf>
    <xf numFmtId="4" fontId="44" fillId="0" borderId="11" xfId="0" applyNumberFormat="1" applyFont="1" applyBorder="1" applyAlignment="1">
      <alignment/>
    </xf>
    <xf numFmtId="4" fontId="44" fillId="0" borderId="23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23" xfId="0" applyFont="1" applyBorder="1" applyAlignment="1">
      <alignment/>
    </xf>
    <xf numFmtId="0" fontId="47" fillId="0" borderId="17" xfId="0" applyFont="1" applyBorder="1" applyAlignment="1">
      <alignment vertical="center"/>
    </xf>
    <xf numFmtId="0" fontId="44" fillId="0" borderId="11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2" fillId="0" borderId="17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4" fillId="0" borderId="25" xfId="0" applyFont="1" applyBorder="1" applyAlignment="1">
      <alignment horizontal="left" wrapText="1"/>
    </xf>
    <xf numFmtId="0" fontId="41" fillId="0" borderId="25" xfId="0" applyFont="1" applyBorder="1" applyAlignment="1">
      <alignment/>
    </xf>
    <xf numFmtId="0" fontId="41" fillId="0" borderId="28" xfId="0" applyFont="1" applyBorder="1" applyAlignment="1">
      <alignment/>
    </xf>
    <xf numFmtId="4" fontId="44" fillId="0" borderId="50" xfId="0" applyNumberFormat="1" applyFont="1" applyBorder="1" applyAlignment="1">
      <alignment/>
    </xf>
    <xf numFmtId="4" fontId="44" fillId="0" borderId="51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33" borderId="0" xfId="0" applyFont="1" applyFill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9" fillId="0" borderId="0" xfId="206" applyFont="1" applyFill="1" applyBorder="1" applyAlignment="1" applyProtection="1">
      <alignment horizontal="left" vertical="top" wrapText="1"/>
      <protection/>
    </xf>
    <xf numFmtId="0" fontId="19" fillId="0" borderId="0" xfId="186" applyFont="1" applyFill="1" applyBorder="1" applyAlignment="1" applyProtection="1">
      <alignment horizontal="left" vertical="top" wrapText="1"/>
      <protection/>
    </xf>
    <xf numFmtId="0" fontId="30" fillId="38" borderId="11" xfId="210" applyFont="1" applyFill="1" applyBorder="1" applyAlignment="1" applyProtection="1">
      <alignment vertical="center" wrapText="1"/>
      <protection/>
    </xf>
    <xf numFmtId="0" fontId="40" fillId="38" borderId="11" xfId="210" applyFont="1" applyFill="1" applyBorder="1" applyAlignment="1" applyProtection="1">
      <alignment horizontal="center" vertical="center" textRotation="90" wrapText="1"/>
      <protection/>
    </xf>
    <xf numFmtId="0" fontId="30" fillId="38" borderId="11" xfId="210" applyFont="1" applyFill="1" applyBorder="1" applyAlignment="1" applyProtection="1">
      <alignment horizontal="left" vertical="center" wrapText="1"/>
      <protection/>
    </xf>
    <xf numFmtId="0" fontId="30" fillId="39" borderId="11" xfId="210" applyFont="1" applyFill="1" applyBorder="1" applyAlignment="1" applyProtection="1">
      <alignment horizontal="center" vertical="center" wrapText="1"/>
      <protection locked="0"/>
    </xf>
    <xf numFmtId="0" fontId="30" fillId="33" borderId="11" xfId="210" applyFont="1" applyFill="1" applyBorder="1" applyAlignment="1" applyProtection="1">
      <alignment vertical="center" wrapText="1"/>
      <protection/>
    </xf>
    <xf numFmtId="0" fontId="30" fillId="38" borderId="11" xfId="210" applyFont="1" applyFill="1" applyBorder="1" applyAlignment="1" applyProtection="1">
      <alignment horizontal="center" vertical="center" textRotation="90" wrapText="1"/>
      <protection/>
    </xf>
    <xf numFmtId="0" fontId="30" fillId="38" borderId="11" xfId="210" applyFont="1" applyFill="1" applyBorder="1" applyAlignment="1" applyProtection="1">
      <alignment horizontal="left" vertical="center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11" xfId="210" applyNumberFormat="1" applyFont="1" applyFill="1" applyBorder="1" applyAlignment="1" applyProtection="1">
      <alignment horizontal="center" vertical="center" textRotation="90" wrapText="1"/>
      <protection/>
    </xf>
    <xf numFmtId="0" fontId="30" fillId="38" borderId="24" xfId="210" applyFont="1" applyFill="1" applyBorder="1" applyAlignment="1" applyProtection="1">
      <alignment horizontal="center" vertical="center" wrapText="1"/>
      <protection/>
    </xf>
    <xf numFmtId="0" fontId="19" fillId="0" borderId="0" xfId="206" applyFont="1" applyAlignment="1" applyProtection="1">
      <alignment horizontal="left" wrapText="1"/>
      <protection/>
    </xf>
    <xf numFmtId="0" fontId="30" fillId="33" borderId="11" xfId="210" applyFont="1" applyFill="1" applyBorder="1" applyAlignment="1" applyProtection="1">
      <alignment horizontal="center" vertical="center"/>
      <protection/>
    </xf>
    <xf numFmtId="0" fontId="30" fillId="38" borderId="11" xfId="210" applyFont="1" applyFill="1" applyBorder="1" applyAlignment="1" applyProtection="1">
      <alignment horizontal="center" vertical="center"/>
      <protection/>
    </xf>
    <xf numFmtId="0" fontId="2" fillId="33" borderId="11" xfId="210" applyFont="1" applyFill="1" applyBorder="1" applyAlignment="1" applyProtection="1">
      <alignment horizontal="center" vertical="center" wrapText="1"/>
      <protection/>
    </xf>
    <xf numFmtId="0" fontId="2" fillId="38" borderId="11" xfId="210" applyFont="1" applyFill="1" applyBorder="1" applyAlignment="1" applyProtection="1">
      <alignment horizontal="center" vertical="center" wrapText="1"/>
      <protection/>
    </xf>
    <xf numFmtId="0" fontId="0" fillId="33" borderId="31" xfId="210" applyFont="1" applyFill="1" applyBorder="1" applyAlignment="1" applyProtection="1">
      <alignment horizontal="center" vertical="center"/>
      <protection/>
    </xf>
    <xf numFmtId="0" fontId="0" fillId="39" borderId="24" xfId="210" applyFont="1" applyFill="1" applyBorder="1" applyAlignment="1" applyProtection="1">
      <alignment horizontal="center" vertical="center"/>
      <protection/>
    </xf>
    <xf numFmtId="0" fontId="0" fillId="39" borderId="11" xfId="210" applyFont="1" applyFill="1" applyBorder="1" applyAlignment="1" applyProtection="1">
      <alignment horizontal="center" vertical="center"/>
      <protection/>
    </xf>
    <xf numFmtId="0" fontId="2" fillId="39" borderId="11" xfId="210" applyFont="1" applyFill="1" applyBorder="1" applyAlignment="1" applyProtection="1">
      <alignment horizontal="center" vertical="center" wrapText="1"/>
      <protection/>
    </xf>
    <xf numFmtId="0" fontId="19" fillId="0" borderId="0" xfId="210" applyFont="1" applyAlignment="1" applyProtection="1">
      <alignment horizontal="left"/>
      <protection/>
    </xf>
    <xf numFmtId="0" fontId="30" fillId="0" borderId="22" xfId="210" applyFont="1" applyBorder="1" applyAlignment="1" applyProtection="1">
      <alignment horizontal="center" vertical="center" wrapText="1"/>
      <protection/>
    </xf>
    <xf numFmtId="0" fontId="29" fillId="0" borderId="12" xfId="210" applyFont="1" applyFill="1" applyBorder="1" applyAlignment="1" applyProtection="1">
      <alignment horizontal="center" vertical="center" wrapText="1"/>
      <protection/>
    </xf>
    <xf numFmtId="0" fontId="29" fillId="0" borderId="52" xfId="210" applyFont="1" applyFill="1" applyBorder="1" applyAlignment="1" applyProtection="1">
      <alignment horizontal="center" vertical="center" wrapText="1"/>
      <protection/>
    </xf>
    <xf numFmtId="0" fontId="29" fillId="0" borderId="24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horizontal="left" vertical="center"/>
      <protection locked="0"/>
    </xf>
    <xf numFmtId="0" fontId="2" fillId="38" borderId="11" xfId="186" applyFont="1" applyFill="1" applyBorder="1" applyAlignment="1" applyProtection="1">
      <alignment horizontal="center" vertical="center" wrapText="1"/>
      <protection/>
    </xf>
    <xf numFmtId="0" fontId="0" fillId="33" borderId="11" xfId="186" applyFont="1" applyFill="1" applyBorder="1" applyAlignment="1" applyProtection="1">
      <alignment horizontal="center" vertical="center" wrapText="1"/>
      <protection/>
    </xf>
    <xf numFmtId="0" fontId="0" fillId="38" borderId="11" xfId="186" applyFont="1" applyFill="1" applyBorder="1" applyAlignment="1" applyProtection="1">
      <alignment horizontal="center" vertical="center" wrapText="1"/>
      <protection/>
    </xf>
    <xf numFmtId="0" fontId="2" fillId="33" borderId="24" xfId="210" applyFont="1" applyFill="1" applyBorder="1" applyAlignment="1" applyProtection="1">
      <alignment horizontal="center" vertical="center"/>
      <protection/>
    </xf>
    <xf numFmtId="0" fontId="2" fillId="33" borderId="11" xfId="210" applyFont="1" applyFill="1" applyBorder="1" applyAlignment="1" applyProtection="1">
      <alignment horizontal="center" vertical="center"/>
      <protection/>
    </xf>
    <xf numFmtId="0" fontId="2" fillId="33" borderId="12" xfId="210" applyFont="1" applyFill="1" applyBorder="1" applyAlignment="1" applyProtection="1">
      <alignment horizontal="center" vertical="center"/>
      <protection/>
    </xf>
    <xf numFmtId="0" fontId="2" fillId="33" borderId="32" xfId="210" applyFont="1" applyFill="1" applyBorder="1" applyAlignment="1" applyProtection="1">
      <alignment horizontal="center" vertical="center"/>
      <protection/>
    </xf>
    <xf numFmtId="0" fontId="2" fillId="39" borderId="24" xfId="210" applyFont="1" applyFill="1" applyBorder="1" applyAlignment="1" applyProtection="1">
      <alignment horizontal="center" vertical="center"/>
      <protection/>
    </xf>
    <xf numFmtId="0" fontId="2" fillId="39" borderId="11" xfId="210" applyFont="1" applyFill="1" applyBorder="1" applyAlignment="1" applyProtection="1">
      <alignment horizontal="center" vertical="center"/>
      <protection/>
    </xf>
    <xf numFmtId="0" fontId="2" fillId="38" borderId="24" xfId="186" applyFont="1" applyFill="1" applyBorder="1" applyAlignment="1" applyProtection="1">
      <alignment horizontal="center" vertical="center"/>
      <protection/>
    </xf>
    <xf numFmtId="0" fontId="2" fillId="38" borderId="11" xfId="186" applyFont="1" applyFill="1" applyBorder="1" applyAlignment="1" applyProtection="1">
      <alignment horizontal="center" vertical="center"/>
      <protection/>
    </xf>
    <xf numFmtId="0" fontId="2" fillId="38" borderId="12" xfId="186" applyFont="1" applyFill="1" applyBorder="1" applyAlignment="1" applyProtection="1">
      <alignment horizontal="center" vertical="center"/>
      <protection/>
    </xf>
    <xf numFmtId="0" fontId="0" fillId="0" borderId="0" xfId="186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8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8" borderId="24" xfId="0" applyFont="1" applyFill="1" applyBorder="1" applyAlignment="1" applyProtection="1">
      <alignment horizontal="center" vertical="center" wrapText="1"/>
      <protection/>
    </xf>
    <xf numFmtId="0" fontId="0" fillId="38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33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19" fillId="0" borderId="0" xfId="210" applyFont="1" applyBorder="1" applyAlignment="1" applyProtection="1">
      <alignment horizontal="left"/>
      <protection/>
    </xf>
    <xf numFmtId="0" fontId="0" fillId="38" borderId="16" xfId="0" applyFont="1" applyFill="1" applyBorder="1" applyAlignment="1" applyProtection="1">
      <alignment horizontal="center" vertical="center" wrapText="1"/>
      <protection/>
    </xf>
    <xf numFmtId="0" fontId="0" fillId="38" borderId="17" xfId="0" applyFont="1" applyFill="1" applyBorder="1" applyAlignment="1" applyProtection="1">
      <alignment horizontal="center" vertical="center" wrapText="1"/>
      <protection/>
    </xf>
    <xf numFmtId="0" fontId="0" fillId="38" borderId="14" xfId="210" applyFont="1" applyFill="1" applyBorder="1" applyAlignment="1" applyProtection="1">
      <alignment horizontal="center" vertical="center" wrapText="1"/>
      <protection/>
    </xf>
    <xf numFmtId="0" fontId="0" fillId="38" borderId="15" xfId="210" applyFont="1" applyFill="1" applyBorder="1" applyAlignment="1" applyProtection="1">
      <alignment horizontal="center" vertical="center" wrapText="1"/>
      <protection/>
    </xf>
    <xf numFmtId="0" fontId="0" fillId="38" borderId="53" xfId="210" applyFont="1" applyFill="1" applyBorder="1" applyAlignment="1" applyProtection="1">
      <alignment horizontal="center" vertical="center" wrapText="1"/>
      <protection/>
    </xf>
    <xf numFmtId="0" fontId="0" fillId="38" borderId="13" xfId="21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0" fillId="34" borderId="0" xfId="0" applyFont="1" applyFill="1" applyAlignment="1">
      <alignment horizontal="center" vertical="center" wrapText="1"/>
    </xf>
    <xf numFmtId="0" fontId="19" fillId="34" borderId="34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right"/>
    </xf>
    <xf numFmtId="0" fontId="43" fillId="0" borderId="61" xfId="0" applyFont="1" applyBorder="1" applyAlignment="1">
      <alignment horizontal="right"/>
    </xf>
    <xf numFmtId="0" fontId="42" fillId="0" borderId="32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5" fillId="0" borderId="62" xfId="0" applyFont="1" applyBorder="1" applyAlignment="1">
      <alignment vertical="top"/>
    </xf>
    <xf numFmtId="0" fontId="45" fillId="0" borderId="63" xfId="0" applyFont="1" applyBorder="1" applyAlignment="1">
      <alignment vertical="top"/>
    </xf>
    <xf numFmtId="0" fontId="45" fillId="0" borderId="64" xfId="0" applyFont="1" applyBorder="1" applyAlignment="1">
      <alignment vertical="top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/>
    </xf>
    <xf numFmtId="0" fontId="42" fillId="0" borderId="42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49" fontId="42" fillId="0" borderId="33" xfId="0" applyNumberFormat="1" applyFont="1" applyBorder="1" applyAlignment="1">
      <alignment horizontal="center" vertical="center" wrapText="1"/>
    </xf>
    <xf numFmtId="49" fontId="42" fillId="0" borderId="66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</cellXfs>
  <cellStyles count="21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4" xfId="184"/>
    <cellStyle name="Normal 15" xfId="185"/>
    <cellStyle name="Normal 2" xfId="186"/>
    <cellStyle name="Normal 2 2" xfId="187"/>
    <cellStyle name="Normal 2 2 2" xfId="188"/>
    <cellStyle name="Normal 2 3" xfId="189"/>
    <cellStyle name="Normal 2 4" xfId="190"/>
    <cellStyle name="Normal 3" xfId="191"/>
    <cellStyle name="Normal 3 2" xfId="192"/>
    <cellStyle name="Normal 3 2 2" xfId="193"/>
    <cellStyle name="Normal 3 3" xfId="194"/>
    <cellStyle name="Normal 3 4" xfId="195"/>
    <cellStyle name="Normal 4" xfId="196"/>
    <cellStyle name="Normal 4 2" xfId="197"/>
    <cellStyle name="Normal 5" xfId="198"/>
    <cellStyle name="Normal 5 2" xfId="199"/>
    <cellStyle name="Normal 6" xfId="200"/>
    <cellStyle name="Normal 7" xfId="201"/>
    <cellStyle name="Normal 7 2" xfId="202"/>
    <cellStyle name="Normal 8" xfId="203"/>
    <cellStyle name="Normal 9" xfId="204"/>
    <cellStyle name="Normál_Izvrsenje-PLAN2011" xfId="205"/>
    <cellStyle name="Normal_normativ kadra _ tabel_1 2" xfId="206"/>
    <cellStyle name="Normal_Normativi_Stampanje" xfId="207"/>
    <cellStyle name="Normal_Sheet1" xfId="208"/>
    <cellStyle name="Normal_Starosne grupe 2007" xfId="209"/>
    <cellStyle name="Normal_TAB DZ 1-10 (1) 2 2" xfId="210"/>
    <cellStyle name="Normal_TAB DZ 1-10_TAB DZ 2009" xfId="211"/>
    <cellStyle name="Normal_TAB DZ 1-10_TAB DZ 2009 2" xfId="212"/>
    <cellStyle name="Normal_TAB DZ 2009" xfId="213"/>
    <cellStyle name="Note" xfId="214"/>
    <cellStyle name="Note 2" xfId="215"/>
    <cellStyle name="Note 2 2" xfId="216"/>
    <cellStyle name="Note 2 3" xfId="217"/>
    <cellStyle name="Note 3" xfId="218"/>
    <cellStyle name="Output" xfId="219"/>
    <cellStyle name="Output 2" xfId="220"/>
    <cellStyle name="Percent" xfId="221"/>
    <cellStyle name="Sheet Title" xfId="222"/>
    <cellStyle name="Student Information" xfId="223"/>
    <cellStyle name="Student Information - user entered" xfId="224"/>
    <cellStyle name="Title" xfId="225"/>
    <cellStyle name="Title 2" xfId="226"/>
    <cellStyle name="Total" xfId="227"/>
    <cellStyle name="Total 2" xfId="228"/>
    <cellStyle name="Warning Text" xfId="229"/>
    <cellStyle name="Warning Text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171450</xdr:rowOff>
    </xdr:from>
    <xdr:to>
      <xdr:col>5</xdr:col>
      <xdr:colOff>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285875"/>
          <a:ext cx="866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4\Plan%202014\NOVA%20TAB%20PLAN%202014%20%20TABELA%20%2015%20DIJAL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DIJALIZ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A44" sqref="A44"/>
    </sheetView>
  </sheetViews>
  <sheetFormatPr defaultColWidth="8.8515625" defaultRowHeight="12.75"/>
  <cols>
    <col min="1" max="16384" width="8.8515625" style="13" customWidth="1"/>
  </cols>
  <sheetData>
    <row r="1" spans="1:8" ht="20.25">
      <c r="A1" s="574" t="s">
        <v>605</v>
      </c>
      <c r="B1" s="574"/>
      <c r="C1" s="574"/>
      <c r="D1" s="574"/>
      <c r="E1" s="574"/>
      <c r="F1" s="574"/>
      <c r="G1" s="574"/>
      <c r="H1" s="574"/>
    </row>
    <row r="2" spans="1:8" ht="20.25">
      <c r="A2" s="574" t="s">
        <v>606</v>
      </c>
      <c r="B2" s="574"/>
      <c r="C2" s="574"/>
      <c r="D2" s="574"/>
      <c r="E2" s="574"/>
      <c r="F2" s="574"/>
      <c r="G2" s="574"/>
      <c r="H2" s="574"/>
    </row>
    <row r="3" ht="15.75">
      <c r="A3" s="329"/>
    </row>
    <row r="4" spans="1:5" ht="15.75">
      <c r="A4" s="330"/>
      <c r="B4" s="3"/>
      <c r="C4" s="3"/>
      <c r="D4" s="3"/>
      <c r="E4" s="3"/>
    </row>
    <row r="5" ht="15.75">
      <c r="A5" s="329"/>
    </row>
    <row r="6" ht="15.75">
      <c r="A6" s="329"/>
    </row>
    <row r="8" ht="15.75">
      <c r="A8" s="329"/>
    </row>
    <row r="9" ht="15.75">
      <c r="A9" s="329"/>
    </row>
    <row r="10" ht="15.75">
      <c r="A10" s="329"/>
    </row>
    <row r="11" ht="15.75">
      <c r="A11" s="329"/>
    </row>
    <row r="12" ht="15.75">
      <c r="A12" s="329"/>
    </row>
    <row r="13" ht="15.75">
      <c r="A13" s="329"/>
    </row>
    <row r="14" ht="15.75">
      <c r="A14" s="329"/>
    </row>
    <row r="15" ht="15.75">
      <c r="A15" s="329"/>
    </row>
    <row r="16" ht="15.75">
      <c r="A16" s="329"/>
    </row>
    <row r="17" spans="1:8" ht="26.25">
      <c r="A17" s="571" t="s">
        <v>607</v>
      </c>
      <c r="B17" s="571"/>
      <c r="C17" s="571"/>
      <c r="D17" s="571"/>
      <c r="E17" s="571"/>
      <c r="F17" s="571"/>
      <c r="G17" s="571"/>
      <c r="H17" s="571"/>
    </row>
    <row r="18" spans="1:8" ht="26.25">
      <c r="A18" s="571" t="s">
        <v>689</v>
      </c>
      <c r="B18" s="571"/>
      <c r="C18" s="571"/>
      <c r="D18" s="571"/>
      <c r="E18" s="575"/>
      <c r="F18" s="571"/>
      <c r="G18" s="571"/>
      <c r="H18" s="571"/>
    </row>
    <row r="19" spans="1:8" ht="26.25">
      <c r="A19" s="571" t="s">
        <v>690</v>
      </c>
      <c r="B19" s="571"/>
      <c r="C19" s="571"/>
      <c r="D19" s="571"/>
      <c r="E19" s="571"/>
      <c r="F19" s="571"/>
      <c r="G19" s="571"/>
      <c r="H19" s="571"/>
    </row>
    <row r="20" spans="1:8" s="28" customFormat="1" ht="26.25">
      <c r="A20" s="573" t="s">
        <v>815</v>
      </c>
      <c r="B20" s="573"/>
      <c r="C20" s="573"/>
      <c r="D20" s="573"/>
      <c r="E20" s="573"/>
      <c r="F20" s="573"/>
      <c r="G20" s="573"/>
      <c r="H20" s="573"/>
    </row>
    <row r="21" spans="1:8" ht="15.75">
      <c r="A21" s="329"/>
      <c r="B21" s="329"/>
      <c r="C21" s="329"/>
      <c r="D21" s="329"/>
      <c r="E21" s="329"/>
      <c r="F21" s="329"/>
      <c r="G21" s="329"/>
      <c r="H21" s="329"/>
    </row>
    <row r="22" spans="1:8" ht="15.75">
      <c r="A22" s="329"/>
      <c r="B22" s="329"/>
      <c r="C22" s="329"/>
      <c r="D22" s="329"/>
      <c r="E22" s="329"/>
      <c r="F22" s="329"/>
      <c r="G22" s="329"/>
      <c r="H22" s="329"/>
    </row>
    <row r="23" spans="1:8" ht="15.75">
      <c r="A23" s="329"/>
      <c r="B23" s="329"/>
      <c r="C23" s="329"/>
      <c r="D23" s="329"/>
      <c r="E23" s="329"/>
      <c r="F23" s="329"/>
      <c r="G23" s="329"/>
      <c r="H23" s="329"/>
    </row>
    <row r="24" spans="1:8" ht="15.75">
      <c r="A24" s="331"/>
      <c r="B24" s="329"/>
      <c r="C24" s="329"/>
      <c r="D24" s="329"/>
      <c r="E24" s="329"/>
      <c r="F24" s="329"/>
      <c r="G24" s="329"/>
      <c r="H24" s="329"/>
    </row>
    <row r="25" spans="1:8" ht="15.75">
      <c r="A25" s="329"/>
      <c r="B25" s="329"/>
      <c r="C25" s="329"/>
      <c r="D25" s="329"/>
      <c r="E25" s="329"/>
      <c r="F25" s="329"/>
      <c r="G25" s="329"/>
      <c r="H25" s="329"/>
    </row>
    <row r="26" spans="1:8" ht="15.75">
      <c r="A26" s="332"/>
      <c r="B26" s="329"/>
      <c r="C26" s="329"/>
      <c r="D26" s="329"/>
      <c r="E26" s="329"/>
      <c r="F26" s="329"/>
      <c r="G26" s="329"/>
      <c r="H26" s="329"/>
    </row>
    <row r="27" ht="15">
      <c r="A27" s="332"/>
    </row>
    <row r="28" ht="15">
      <c r="A28" s="332"/>
    </row>
    <row r="29" ht="15">
      <c r="A29" s="332"/>
    </row>
    <row r="30" spans="1:8" ht="15">
      <c r="A30" s="332"/>
      <c r="B30" s="333"/>
      <c r="C30" s="333"/>
      <c r="D30" s="333"/>
      <c r="E30" s="333"/>
      <c r="F30" s="333"/>
      <c r="G30" s="333"/>
      <c r="H30" s="333"/>
    </row>
    <row r="31" spans="1:8" ht="15">
      <c r="A31" s="332"/>
      <c r="B31" s="333"/>
      <c r="C31" s="333"/>
      <c r="D31" s="333"/>
      <c r="E31" s="333"/>
      <c r="F31" s="333"/>
      <c r="G31" s="333"/>
      <c r="H31" s="333"/>
    </row>
    <row r="32" spans="1:8" ht="15">
      <c r="A32" s="332"/>
      <c r="B32" s="333"/>
      <c r="C32" s="333"/>
      <c r="D32" s="333"/>
      <c r="E32" s="333"/>
      <c r="F32" s="333"/>
      <c r="G32" s="333"/>
      <c r="H32" s="333"/>
    </row>
    <row r="33" spans="2:8" ht="12.75">
      <c r="B33" s="333"/>
      <c r="C33" s="333"/>
      <c r="D33" s="333"/>
      <c r="E33" s="333"/>
      <c r="F33" s="333"/>
      <c r="G33" s="333"/>
      <c r="H33" s="333"/>
    </row>
    <row r="34" spans="2:8" ht="12.75">
      <c r="B34" s="333"/>
      <c r="C34" s="333"/>
      <c r="D34" s="333"/>
      <c r="E34" s="333"/>
      <c r="F34" s="333"/>
      <c r="G34" s="333"/>
      <c r="H34" s="333"/>
    </row>
    <row r="35" spans="1:8" ht="15">
      <c r="A35" s="331"/>
      <c r="B35" s="333"/>
      <c r="C35" s="333"/>
      <c r="D35" s="333"/>
      <c r="E35" s="333"/>
      <c r="F35" s="333"/>
      <c r="G35" s="333"/>
      <c r="H35" s="333"/>
    </row>
    <row r="36" spans="1:8" ht="15">
      <c r="A36" s="332"/>
      <c r="B36" s="333"/>
      <c r="C36" s="333"/>
      <c r="D36" s="333"/>
      <c r="E36" s="333"/>
      <c r="F36" s="333"/>
      <c r="G36" s="333"/>
      <c r="H36" s="333"/>
    </row>
    <row r="37" spans="1:8" ht="15">
      <c r="A37" s="332"/>
      <c r="B37" s="333"/>
      <c r="C37" s="333"/>
      <c r="D37" s="333"/>
      <c r="E37" s="333"/>
      <c r="F37" s="333"/>
      <c r="G37" s="333"/>
      <c r="H37" s="333"/>
    </row>
    <row r="38" spans="1:8" ht="15">
      <c r="A38" s="332"/>
      <c r="B38" s="333"/>
      <c r="C38" s="333"/>
      <c r="D38" s="333"/>
      <c r="E38" s="333"/>
      <c r="F38" s="333"/>
      <c r="G38" s="333"/>
      <c r="H38" s="333"/>
    </row>
    <row r="39" spans="1:9" ht="15">
      <c r="A39" s="332"/>
      <c r="B39" s="333"/>
      <c r="C39" s="333"/>
      <c r="D39" s="333"/>
      <c r="E39" s="333"/>
      <c r="F39" s="333"/>
      <c r="G39" s="333"/>
      <c r="H39" s="333"/>
      <c r="I39" s="334"/>
    </row>
    <row r="40" spans="1:8" ht="15">
      <c r="A40" s="332"/>
      <c r="B40" s="333"/>
      <c r="C40" s="333"/>
      <c r="D40" s="333"/>
      <c r="E40" s="333"/>
      <c r="F40" s="333"/>
      <c r="G40" s="333"/>
      <c r="H40" s="333"/>
    </row>
    <row r="43" spans="1:8" s="28" customFormat="1" ht="12.75">
      <c r="A43" s="572" t="s">
        <v>1075</v>
      </c>
      <c r="B43" s="572"/>
      <c r="C43" s="572"/>
      <c r="D43" s="572"/>
      <c r="E43" s="572"/>
      <c r="F43" s="572"/>
      <c r="G43" s="572"/>
      <c r="H43" s="572"/>
    </row>
    <row r="45" spans="1:8" ht="12.75">
      <c r="A45" s="333"/>
      <c r="B45" s="333"/>
      <c r="C45" s="333"/>
      <c r="D45" s="333"/>
      <c r="E45" s="333"/>
      <c r="F45" s="333"/>
      <c r="G45" s="333"/>
      <c r="H45" s="333"/>
    </row>
    <row r="47" spans="1:8" ht="12.75">
      <c r="A47" s="333"/>
      <c r="B47" s="333"/>
      <c r="C47" s="333"/>
      <c r="D47" s="333"/>
      <c r="E47" s="333"/>
      <c r="F47" s="333"/>
      <c r="G47" s="333"/>
      <c r="H47" s="333"/>
    </row>
    <row r="48" spans="1:8" ht="12.75">
      <c r="A48" s="333"/>
      <c r="B48" s="333"/>
      <c r="C48" s="333"/>
      <c r="D48" s="333"/>
      <c r="E48" s="333"/>
      <c r="F48" s="333"/>
      <c r="G48" s="333"/>
      <c r="H48" s="333"/>
    </row>
    <row r="49" spans="1:8" ht="12.75">
      <c r="A49" s="333"/>
      <c r="B49" s="333"/>
      <c r="C49" s="333"/>
      <c r="D49" s="333"/>
      <c r="E49" s="333"/>
      <c r="F49" s="333"/>
      <c r="G49" s="333"/>
      <c r="H49" s="333"/>
    </row>
    <row r="50" spans="1:8" ht="12.75">
      <c r="A50" s="333"/>
      <c r="B50" s="333"/>
      <c r="C50" s="333"/>
      <c r="D50" s="333"/>
      <c r="E50" s="333"/>
      <c r="F50" s="333"/>
      <c r="G50" s="333"/>
      <c r="H50" s="333"/>
    </row>
  </sheetData>
  <sheetProtection/>
  <mergeCells count="7">
    <mergeCell ref="A19:H19"/>
    <mergeCell ref="A43:H43"/>
    <mergeCell ref="A20:H20"/>
    <mergeCell ref="A1:H1"/>
    <mergeCell ref="A2:H2"/>
    <mergeCell ref="A17:H17"/>
    <mergeCell ref="A18:H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55"/>
  <sheetViews>
    <sheetView zoomScalePageLayoutView="0" workbookViewId="0" topLeftCell="A49">
      <selection activeCell="F53" sqref="F53"/>
    </sheetView>
  </sheetViews>
  <sheetFormatPr defaultColWidth="9.140625" defaultRowHeight="12.75"/>
  <cols>
    <col min="1" max="1" width="8.7109375" style="13" customWidth="1"/>
    <col min="2" max="2" width="9.28125" style="13" customWidth="1"/>
    <col min="3" max="3" width="53.28125" style="13" customWidth="1"/>
    <col min="4" max="4" width="11.140625" style="13" customWidth="1"/>
    <col min="5" max="5" width="10.28125" style="13" customWidth="1"/>
    <col min="6" max="6" width="11.28125" style="13" customWidth="1"/>
    <col min="7" max="16384" width="9.140625" style="13" customWidth="1"/>
  </cols>
  <sheetData>
    <row r="1" spans="1:5" ht="12.75">
      <c r="A1" s="10" t="s">
        <v>610</v>
      </c>
      <c r="B1" s="36"/>
      <c r="C1" s="3"/>
      <c r="D1" s="9"/>
      <c r="E1" s="9"/>
    </row>
    <row r="2" spans="1:6" ht="13.5" thickBot="1">
      <c r="A2" s="10" t="s">
        <v>805</v>
      </c>
      <c r="B2" s="8"/>
      <c r="C2" s="3"/>
      <c r="D2" s="3"/>
      <c r="F2" s="22" t="s">
        <v>518</v>
      </c>
    </row>
    <row r="3" spans="1:6" ht="65.25" customHeight="1">
      <c r="A3" s="29" t="s">
        <v>694</v>
      </c>
      <c r="B3" s="30" t="s">
        <v>695</v>
      </c>
      <c r="C3" s="86" t="s">
        <v>421</v>
      </c>
      <c r="D3" s="24" t="s">
        <v>808</v>
      </c>
      <c r="E3" s="25" t="s">
        <v>806</v>
      </c>
      <c r="F3" s="87" t="s">
        <v>792</v>
      </c>
    </row>
    <row r="4" spans="1:6" ht="19.5" customHeight="1">
      <c r="A4" s="32"/>
      <c r="B4" s="33"/>
      <c r="C4" s="270" t="s">
        <v>789</v>
      </c>
      <c r="D4" s="242">
        <f>D5+D6+D7+D8+D9+D12+D13+D14+D17+D20</f>
        <v>8342</v>
      </c>
      <c r="E4" s="242">
        <f>E5+E6+E7+E8+E9+E12+E13+E14+E17+E20</f>
        <v>8550</v>
      </c>
      <c r="F4" s="428">
        <f>E4/D4*100</f>
        <v>102.49340685686886</v>
      </c>
    </row>
    <row r="5" spans="1:6" ht="19.5" customHeight="1">
      <c r="A5" s="271" t="s">
        <v>391</v>
      </c>
      <c r="B5" s="247"/>
      <c r="C5" s="280" t="s">
        <v>665</v>
      </c>
      <c r="D5" s="246">
        <v>914</v>
      </c>
      <c r="E5" s="281">
        <v>1000</v>
      </c>
      <c r="F5" s="429">
        <f aca="true" t="shared" si="0" ref="F5:F54">E5/D5*100</f>
        <v>109.40919037199124</v>
      </c>
    </row>
    <row r="6" spans="1:6" ht="29.25" customHeight="1">
      <c r="A6" s="271">
        <v>1300029</v>
      </c>
      <c r="B6" s="247"/>
      <c r="C6" s="280" t="s">
        <v>280</v>
      </c>
      <c r="D6" s="246">
        <v>2301</v>
      </c>
      <c r="E6" s="281">
        <v>2300</v>
      </c>
      <c r="F6" s="430">
        <f t="shared" si="0"/>
        <v>99.95654063450674</v>
      </c>
    </row>
    <row r="7" spans="1:6" ht="24.75" customHeight="1">
      <c r="A7" s="271" t="s">
        <v>322</v>
      </c>
      <c r="B7" s="247" t="s">
        <v>321</v>
      </c>
      <c r="C7" s="280" t="s">
        <v>280</v>
      </c>
      <c r="D7" s="239"/>
      <c r="E7" s="238"/>
      <c r="F7" s="430"/>
    </row>
    <row r="8" spans="1:6" ht="19.5" customHeight="1">
      <c r="A8" s="271" t="s">
        <v>392</v>
      </c>
      <c r="B8" s="247"/>
      <c r="C8" s="280" t="s">
        <v>529</v>
      </c>
      <c r="D8" s="246">
        <v>349</v>
      </c>
      <c r="E8" s="281">
        <v>400</v>
      </c>
      <c r="F8" s="430">
        <f t="shared" si="0"/>
        <v>114.61318051575931</v>
      </c>
    </row>
    <row r="9" spans="1:6" ht="19.5" customHeight="1">
      <c r="A9" s="271" t="s">
        <v>393</v>
      </c>
      <c r="B9" s="311"/>
      <c r="C9" s="280" t="s">
        <v>716</v>
      </c>
      <c r="D9" s="246">
        <v>344</v>
      </c>
      <c r="E9" s="246">
        <v>350</v>
      </c>
      <c r="F9" s="431">
        <f t="shared" si="0"/>
        <v>101.74418604651163</v>
      </c>
    </row>
    <row r="10" spans="1:6" ht="19.5" customHeight="1">
      <c r="A10" s="236">
        <v>1300037</v>
      </c>
      <c r="B10" s="226" t="s">
        <v>663</v>
      </c>
      <c r="C10" s="237" t="s">
        <v>428</v>
      </c>
      <c r="D10" s="239">
        <v>286</v>
      </c>
      <c r="E10" s="238">
        <v>290</v>
      </c>
      <c r="F10" s="432">
        <f t="shared" si="0"/>
        <v>101.3986013986014</v>
      </c>
    </row>
    <row r="11" spans="1:6" ht="19.5" customHeight="1">
      <c r="A11" s="236">
        <v>1300037</v>
      </c>
      <c r="B11" s="226" t="s">
        <v>656</v>
      </c>
      <c r="C11" s="237" t="s">
        <v>429</v>
      </c>
      <c r="D11" s="239">
        <v>58</v>
      </c>
      <c r="E11" s="238">
        <v>60</v>
      </c>
      <c r="F11" s="432">
        <f t="shared" si="0"/>
        <v>103.44827586206897</v>
      </c>
    </row>
    <row r="12" spans="1:6" ht="35.25" customHeight="1">
      <c r="A12" s="236">
        <v>1300136</v>
      </c>
      <c r="B12" s="226" t="s">
        <v>321</v>
      </c>
      <c r="C12" s="237" t="s">
        <v>724</v>
      </c>
      <c r="D12" s="239"/>
      <c r="E12" s="238"/>
      <c r="F12" s="432"/>
    </row>
    <row r="13" spans="1:6" ht="39" customHeight="1">
      <c r="A13" s="286">
        <v>1300136</v>
      </c>
      <c r="B13" s="308" t="s">
        <v>776</v>
      </c>
      <c r="C13" s="312" t="s">
        <v>791</v>
      </c>
      <c r="D13" s="289">
        <v>0</v>
      </c>
      <c r="E13" s="290">
        <v>0</v>
      </c>
      <c r="F13" s="433"/>
    </row>
    <row r="14" spans="1:6" ht="19.5" customHeight="1">
      <c r="A14" s="271" t="s">
        <v>395</v>
      </c>
      <c r="B14" s="247"/>
      <c r="C14" s="280" t="s">
        <v>394</v>
      </c>
      <c r="D14" s="246">
        <v>2866</v>
      </c>
      <c r="E14" s="246">
        <v>2900</v>
      </c>
      <c r="F14" s="430">
        <f t="shared" si="0"/>
        <v>101.18632240055827</v>
      </c>
    </row>
    <row r="15" spans="1:6" ht="19.5" customHeight="1">
      <c r="A15" s="236" t="s">
        <v>395</v>
      </c>
      <c r="B15" s="226"/>
      <c r="C15" s="237" t="s">
        <v>394</v>
      </c>
      <c r="D15" s="239">
        <v>2866</v>
      </c>
      <c r="E15" s="238">
        <v>2900</v>
      </c>
      <c r="F15" s="432">
        <f t="shared" si="0"/>
        <v>101.18632240055827</v>
      </c>
    </row>
    <row r="16" spans="1:6" ht="26.25" customHeight="1">
      <c r="A16" s="286" t="s">
        <v>395</v>
      </c>
      <c r="B16" s="308" t="s">
        <v>788</v>
      </c>
      <c r="C16" s="312" t="s">
        <v>790</v>
      </c>
      <c r="D16" s="289"/>
      <c r="E16" s="290"/>
      <c r="F16" s="433"/>
    </row>
    <row r="17" spans="1:6" ht="19.5" customHeight="1">
      <c r="A17" s="271">
        <v>1300169</v>
      </c>
      <c r="B17" s="247"/>
      <c r="C17" s="280" t="s">
        <v>717</v>
      </c>
      <c r="D17" s="246">
        <v>192</v>
      </c>
      <c r="E17" s="246">
        <v>200</v>
      </c>
      <c r="F17" s="430">
        <f t="shared" si="0"/>
        <v>104.16666666666667</v>
      </c>
    </row>
    <row r="18" spans="1:6" ht="19.5" customHeight="1">
      <c r="A18" s="236">
        <v>1300169</v>
      </c>
      <c r="B18" s="226" t="s">
        <v>656</v>
      </c>
      <c r="C18" s="237" t="s">
        <v>430</v>
      </c>
      <c r="D18" s="239">
        <v>158</v>
      </c>
      <c r="E18" s="238">
        <v>160</v>
      </c>
      <c r="F18" s="432">
        <f t="shared" si="0"/>
        <v>101.26582278481013</v>
      </c>
    </row>
    <row r="19" spans="1:6" ht="19.5" customHeight="1">
      <c r="A19" s="236">
        <v>1300169</v>
      </c>
      <c r="B19" s="226" t="s">
        <v>664</v>
      </c>
      <c r="C19" s="237" t="s">
        <v>431</v>
      </c>
      <c r="D19" s="239">
        <v>34</v>
      </c>
      <c r="E19" s="238">
        <v>40</v>
      </c>
      <c r="F19" s="432">
        <f t="shared" si="0"/>
        <v>117.64705882352942</v>
      </c>
    </row>
    <row r="20" spans="1:6" ht="19.5" customHeight="1">
      <c r="A20" s="271">
        <v>2200079</v>
      </c>
      <c r="B20" s="247" t="s">
        <v>652</v>
      </c>
      <c r="C20" s="280" t="s">
        <v>507</v>
      </c>
      <c r="D20" s="246">
        <v>1376</v>
      </c>
      <c r="E20" s="281">
        <v>1400</v>
      </c>
      <c r="F20" s="430">
        <f t="shared" si="0"/>
        <v>101.74418604651163</v>
      </c>
    </row>
    <row r="21" spans="1:6" ht="19.5" customHeight="1">
      <c r="A21" s="62"/>
      <c r="B21" s="240"/>
      <c r="C21" s="270" t="s">
        <v>657</v>
      </c>
      <c r="D21" s="242">
        <f>SUM(D22:D29)</f>
        <v>12156</v>
      </c>
      <c r="E21" s="242">
        <f>SUM(E22:E29)</f>
        <v>12300</v>
      </c>
      <c r="F21" s="428">
        <f t="shared" si="0"/>
        <v>101.18460019743335</v>
      </c>
    </row>
    <row r="22" spans="1:6" ht="19.5" customHeight="1">
      <c r="A22" s="236" t="s">
        <v>401</v>
      </c>
      <c r="B22" s="226"/>
      <c r="C22" s="248" t="s">
        <v>400</v>
      </c>
      <c r="D22" s="239">
        <v>2183</v>
      </c>
      <c r="E22" s="238">
        <v>2200</v>
      </c>
      <c r="F22" s="434">
        <f t="shared" si="0"/>
        <v>100.77874484654146</v>
      </c>
    </row>
    <row r="23" spans="1:6" ht="19.5" customHeight="1">
      <c r="A23" s="236" t="s">
        <v>402</v>
      </c>
      <c r="B23" s="226"/>
      <c r="C23" s="248" t="s">
        <v>426</v>
      </c>
      <c r="D23" s="239">
        <v>1856</v>
      </c>
      <c r="E23" s="238">
        <v>1900</v>
      </c>
      <c r="F23" s="434">
        <f t="shared" si="0"/>
        <v>102.37068965517241</v>
      </c>
    </row>
    <row r="24" spans="1:6" ht="24.75" customHeight="1">
      <c r="A24" s="236">
        <v>1300185</v>
      </c>
      <c r="B24" s="226"/>
      <c r="C24" s="248" t="s">
        <v>718</v>
      </c>
      <c r="D24" s="273"/>
      <c r="E24" s="313"/>
      <c r="F24" s="434"/>
    </row>
    <row r="25" spans="1:6" ht="19.5" customHeight="1">
      <c r="A25" s="236">
        <v>1000017</v>
      </c>
      <c r="B25" s="226"/>
      <c r="C25" s="248" t="s">
        <v>432</v>
      </c>
      <c r="D25" s="239">
        <v>2109</v>
      </c>
      <c r="E25" s="238">
        <v>2100</v>
      </c>
      <c r="F25" s="434">
        <f t="shared" si="0"/>
        <v>99.57325746799431</v>
      </c>
    </row>
    <row r="26" spans="1:6" ht="26.25" customHeight="1">
      <c r="A26" s="236" t="s">
        <v>388</v>
      </c>
      <c r="B26" s="226"/>
      <c r="C26" s="248" t="s">
        <v>719</v>
      </c>
      <c r="D26" s="273"/>
      <c r="E26" s="274"/>
      <c r="F26" s="434"/>
    </row>
    <row r="27" spans="1:6" ht="31.5" customHeight="1">
      <c r="A27" s="266">
        <v>1300136</v>
      </c>
      <c r="B27" s="294"/>
      <c r="C27" s="278" t="s">
        <v>724</v>
      </c>
      <c r="D27" s="239">
        <v>2417</v>
      </c>
      <c r="E27" s="238">
        <v>2500</v>
      </c>
      <c r="F27" s="434">
        <f t="shared" si="0"/>
        <v>103.4340091021928</v>
      </c>
    </row>
    <row r="28" spans="1:6" ht="19.5" customHeight="1">
      <c r="A28" s="236">
        <v>2200079</v>
      </c>
      <c r="B28" s="226" t="s">
        <v>653</v>
      </c>
      <c r="C28" s="248" t="s">
        <v>536</v>
      </c>
      <c r="D28" s="239">
        <v>3591</v>
      </c>
      <c r="E28" s="238">
        <v>3600</v>
      </c>
      <c r="F28" s="432">
        <f t="shared" si="0"/>
        <v>100.25062656641603</v>
      </c>
    </row>
    <row r="29" spans="1:6" ht="19.5" customHeight="1">
      <c r="A29" s="236">
        <v>2200103</v>
      </c>
      <c r="B29" s="226" t="s">
        <v>654</v>
      </c>
      <c r="C29" s="248" t="s">
        <v>427</v>
      </c>
      <c r="D29" s="239"/>
      <c r="E29" s="238"/>
      <c r="F29" s="434"/>
    </row>
    <row r="30" spans="1:6" ht="19.5" customHeight="1">
      <c r="A30" s="62" t="s">
        <v>749</v>
      </c>
      <c r="B30" s="240"/>
      <c r="C30" s="241" t="s">
        <v>501</v>
      </c>
      <c r="D30" s="242">
        <f>SUM(D31:D41)</f>
        <v>4909</v>
      </c>
      <c r="E30" s="242">
        <f>SUM(E31:E41)</f>
        <v>5080</v>
      </c>
      <c r="F30" s="435">
        <f t="shared" si="0"/>
        <v>103.48339784070075</v>
      </c>
    </row>
    <row r="31" spans="1:6" ht="19.5" customHeight="1">
      <c r="A31" s="236" t="s">
        <v>397</v>
      </c>
      <c r="B31" s="226"/>
      <c r="C31" s="237" t="s">
        <v>396</v>
      </c>
      <c r="D31" s="239">
        <v>71</v>
      </c>
      <c r="E31" s="238">
        <v>80</v>
      </c>
      <c r="F31" s="434">
        <f t="shared" si="0"/>
        <v>112.67605633802818</v>
      </c>
    </row>
    <row r="32" spans="1:6" ht="19.5" customHeight="1">
      <c r="A32" s="275" t="s">
        <v>336</v>
      </c>
      <c r="B32" s="226"/>
      <c r="C32" s="276" t="s">
        <v>337</v>
      </c>
      <c r="D32" s="239">
        <v>2418</v>
      </c>
      <c r="E32" s="238">
        <v>2500</v>
      </c>
      <c r="F32" s="434">
        <f t="shared" si="0"/>
        <v>103.3912324234905</v>
      </c>
    </row>
    <row r="33" spans="1:6" ht="19.5" customHeight="1">
      <c r="A33" s="236" t="s">
        <v>403</v>
      </c>
      <c r="B33" s="226"/>
      <c r="C33" s="237" t="s">
        <v>531</v>
      </c>
      <c r="D33" s="239"/>
      <c r="E33" s="238"/>
      <c r="F33" s="434"/>
    </row>
    <row r="34" spans="1:6" ht="19.5" customHeight="1">
      <c r="A34" s="236" t="s">
        <v>404</v>
      </c>
      <c r="B34" s="226"/>
      <c r="C34" s="237" t="s">
        <v>532</v>
      </c>
      <c r="D34" s="239">
        <v>2420</v>
      </c>
      <c r="E34" s="238">
        <v>2500</v>
      </c>
      <c r="F34" s="434">
        <f t="shared" si="0"/>
        <v>103.30578512396693</v>
      </c>
    </row>
    <row r="35" spans="1:6" ht="19.5" customHeight="1">
      <c r="A35" s="266" t="s">
        <v>407</v>
      </c>
      <c r="B35" s="277"/>
      <c r="C35" s="282" t="s">
        <v>533</v>
      </c>
      <c r="D35" s="279"/>
      <c r="E35" s="238"/>
      <c r="F35" s="434"/>
    </row>
    <row r="36" spans="1:6" ht="19.5" customHeight="1">
      <c r="A36" s="266" t="s">
        <v>408</v>
      </c>
      <c r="B36" s="277"/>
      <c r="C36" s="282" t="s">
        <v>534</v>
      </c>
      <c r="D36" s="279"/>
      <c r="E36" s="238"/>
      <c r="F36" s="434"/>
    </row>
    <row r="37" spans="1:6" ht="19.5" customHeight="1">
      <c r="A37" s="266" t="s">
        <v>409</v>
      </c>
      <c r="B37" s="277"/>
      <c r="C37" s="282" t="s">
        <v>535</v>
      </c>
      <c r="D37" s="279"/>
      <c r="E37" s="238"/>
      <c r="F37" s="434"/>
    </row>
    <row r="38" spans="1:6" ht="19.5" customHeight="1">
      <c r="A38" s="236" t="s">
        <v>384</v>
      </c>
      <c r="B38" s="226"/>
      <c r="C38" s="237" t="s">
        <v>527</v>
      </c>
      <c r="D38" s="239"/>
      <c r="E38" s="238"/>
      <c r="F38" s="434"/>
    </row>
    <row r="39" spans="1:6" ht="19.5" customHeight="1">
      <c r="A39" s="236" t="s">
        <v>385</v>
      </c>
      <c r="B39" s="226"/>
      <c r="C39" s="237" t="s">
        <v>528</v>
      </c>
      <c r="D39" s="239"/>
      <c r="E39" s="238"/>
      <c r="F39" s="434"/>
    </row>
    <row r="40" spans="1:6" ht="25.5" customHeight="1">
      <c r="A40" s="236">
        <v>1000132</v>
      </c>
      <c r="B40" s="226"/>
      <c r="C40" s="248" t="s">
        <v>624</v>
      </c>
      <c r="D40" s="239"/>
      <c r="E40" s="238"/>
      <c r="F40" s="434"/>
    </row>
    <row r="41" spans="1:6" ht="19.5" customHeight="1">
      <c r="A41" s="236" t="s">
        <v>410</v>
      </c>
      <c r="B41" s="226"/>
      <c r="C41" s="237" t="s">
        <v>537</v>
      </c>
      <c r="D41" s="239"/>
      <c r="E41" s="238"/>
      <c r="F41" s="434"/>
    </row>
    <row r="42" spans="1:6" ht="19.5" customHeight="1">
      <c r="A42" s="62"/>
      <c r="B42" s="240"/>
      <c r="C42" s="241" t="s">
        <v>436</v>
      </c>
      <c r="D42" s="242">
        <f>D43+D44+D45</f>
        <v>1592</v>
      </c>
      <c r="E42" s="242">
        <f>E43+E44+E45</f>
        <v>1700</v>
      </c>
      <c r="F42" s="435">
        <f t="shared" si="0"/>
        <v>106.78391959798994</v>
      </c>
    </row>
    <row r="43" spans="1:6" ht="19.5" customHeight="1">
      <c r="A43" s="82">
        <v>1000215</v>
      </c>
      <c r="B43" s="314"/>
      <c r="C43" s="239" t="s">
        <v>424</v>
      </c>
      <c r="D43" s="239">
        <v>1592</v>
      </c>
      <c r="E43" s="238">
        <v>1700</v>
      </c>
      <c r="F43" s="434">
        <f t="shared" si="0"/>
        <v>106.78391959798994</v>
      </c>
    </row>
    <row r="44" spans="1:6" ht="25.5" customHeight="1">
      <c r="A44" s="82">
        <v>1000215</v>
      </c>
      <c r="B44" s="226" t="s">
        <v>278</v>
      </c>
      <c r="C44" s="248" t="s">
        <v>279</v>
      </c>
      <c r="D44" s="239"/>
      <c r="E44" s="238"/>
      <c r="F44" s="434"/>
    </row>
    <row r="45" spans="1:6" ht="19.5" customHeight="1">
      <c r="A45" s="244">
        <v>1000207</v>
      </c>
      <c r="B45" s="309"/>
      <c r="C45" s="246" t="s">
        <v>425</v>
      </c>
      <c r="D45" s="246">
        <f>D46+D47+D48+D49+D50+D51</f>
        <v>0</v>
      </c>
      <c r="E45" s="246">
        <f>E46+E47+E48+E49+E50+E51</f>
        <v>0</v>
      </c>
      <c r="F45" s="436"/>
    </row>
    <row r="46" spans="1:6" ht="19.5" customHeight="1">
      <c r="A46" s="286">
        <v>1000207</v>
      </c>
      <c r="B46" s="287" t="s">
        <v>776</v>
      </c>
      <c r="C46" s="288" t="s">
        <v>772</v>
      </c>
      <c r="D46" s="289">
        <v>0</v>
      </c>
      <c r="E46" s="289">
        <v>0</v>
      </c>
      <c r="F46" s="433"/>
    </row>
    <row r="47" spans="1:6" ht="19.5" customHeight="1">
      <c r="A47" s="286">
        <v>1000207</v>
      </c>
      <c r="B47" s="287" t="s">
        <v>776</v>
      </c>
      <c r="C47" s="288" t="s">
        <v>773</v>
      </c>
      <c r="D47" s="289">
        <v>0</v>
      </c>
      <c r="E47" s="289">
        <v>0</v>
      </c>
      <c r="F47" s="433"/>
    </row>
    <row r="48" spans="1:6" ht="19.5" customHeight="1">
      <c r="A48" s="286">
        <v>1000207</v>
      </c>
      <c r="B48" s="287" t="s">
        <v>776</v>
      </c>
      <c r="C48" s="288" t="s">
        <v>774</v>
      </c>
      <c r="D48" s="289">
        <v>0</v>
      </c>
      <c r="E48" s="289">
        <v>0</v>
      </c>
      <c r="F48" s="433"/>
    </row>
    <row r="49" spans="1:6" ht="19.5" customHeight="1">
      <c r="A49" s="286">
        <v>1000207</v>
      </c>
      <c r="B49" s="287" t="s">
        <v>776</v>
      </c>
      <c r="C49" s="288" t="s">
        <v>775</v>
      </c>
      <c r="D49" s="289">
        <v>0</v>
      </c>
      <c r="E49" s="289">
        <v>0</v>
      </c>
      <c r="F49" s="433"/>
    </row>
    <row r="50" spans="1:6" ht="19.5" customHeight="1">
      <c r="A50" s="82">
        <v>1000207</v>
      </c>
      <c r="B50" s="243" t="s">
        <v>656</v>
      </c>
      <c r="C50" s="239" t="s">
        <v>434</v>
      </c>
      <c r="D50" s="239"/>
      <c r="E50" s="239"/>
      <c r="F50" s="434"/>
    </row>
    <row r="51" spans="1:6" ht="19.5" customHeight="1">
      <c r="A51" s="82">
        <v>1000207</v>
      </c>
      <c r="B51" s="243" t="s">
        <v>649</v>
      </c>
      <c r="C51" s="239" t="s">
        <v>435</v>
      </c>
      <c r="D51" s="239"/>
      <c r="E51" s="239"/>
      <c r="F51" s="434"/>
    </row>
    <row r="52" spans="1:6" ht="19.5" customHeight="1">
      <c r="A52" s="82"/>
      <c r="B52" s="243"/>
      <c r="C52" s="280" t="s">
        <v>666</v>
      </c>
      <c r="D52" s="246">
        <v>233</v>
      </c>
      <c r="E52" s="246">
        <v>300</v>
      </c>
      <c r="F52" s="429">
        <f t="shared" si="0"/>
        <v>128.75536480686696</v>
      </c>
    </row>
    <row r="53" spans="1:6" ht="19.5" customHeight="1">
      <c r="A53" s="82"/>
      <c r="B53" s="243"/>
      <c r="C53" s="280" t="s">
        <v>777</v>
      </c>
      <c r="D53" s="246"/>
      <c r="E53" s="246"/>
      <c r="F53" s="429"/>
    </row>
    <row r="54" spans="1:6" ht="27.75" customHeight="1" thickBot="1">
      <c r="A54" s="83"/>
      <c r="B54" s="249"/>
      <c r="C54" s="267" t="s">
        <v>530</v>
      </c>
      <c r="D54" s="268">
        <v>35</v>
      </c>
      <c r="E54" s="268">
        <v>40</v>
      </c>
      <c r="F54" s="437">
        <f t="shared" si="0"/>
        <v>114.28571428571428</v>
      </c>
    </row>
    <row r="55" spans="1:5" ht="12.75">
      <c r="A55" s="88" t="s">
        <v>319</v>
      </c>
      <c r="B55" s="89"/>
      <c r="C55" s="28"/>
      <c r="D55" s="28"/>
      <c r="E55" s="3"/>
    </row>
  </sheetData>
  <sheetProtection password="CA27" sheet="1"/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2"/>
  <sheetViews>
    <sheetView zoomScalePageLayoutView="0" workbookViewId="0" topLeftCell="A1">
      <selection activeCell="F46" sqref="F46:F53"/>
    </sheetView>
  </sheetViews>
  <sheetFormatPr defaultColWidth="9.140625" defaultRowHeight="12.75"/>
  <cols>
    <col min="1" max="1" width="12.28125" style="3" customWidth="1"/>
    <col min="2" max="2" width="8.00390625" style="8" customWidth="1"/>
    <col min="3" max="3" width="58.7109375" style="3" customWidth="1"/>
    <col min="4" max="4" width="11.421875" style="3" customWidth="1"/>
    <col min="5" max="5" width="10.28125" style="3" customWidth="1"/>
    <col min="6" max="6" width="10.7109375" style="3" customWidth="1"/>
    <col min="7" max="16384" width="9.140625" style="3" customWidth="1"/>
  </cols>
  <sheetData>
    <row r="1" spans="1:2" ht="15.75" customHeight="1">
      <c r="A1" s="77" t="s">
        <v>611</v>
      </c>
      <c r="B1" s="78"/>
    </row>
    <row r="2" spans="1:6" ht="13.5" thickBot="1">
      <c r="A2" s="77" t="s">
        <v>805</v>
      </c>
      <c r="B2" s="80"/>
      <c r="F2" s="22" t="s">
        <v>519</v>
      </c>
    </row>
    <row r="3" spans="1:6" s="81" customFormat="1" ht="65.25" customHeight="1">
      <c r="A3" s="29" t="s">
        <v>694</v>
      </c>
      <c r="B3" s="30" t="s">
        <v>695</v>
      </c>
      <c r="C3" s="31" t="s">
        <v>421</v>
      </c>
      <c r="D3" s="24" t="s">
        <v>808</v>
      </c>
      <c r="E3" s="25" t="s">
        <v>806</v>
      </c>
      <c r="F3" s="17" t="s">
        <v>792</v>
      </c>
    </row>
    <row r="4" spans="1:6" s="81" customFormat="1" ht="19.5" customHeight="1">
      <c r="A4" s="32"/>
      <c r="B4" s="33"/>
      <c r="C4" s="270" t="s">
        <v>789</v>
      </c>
      <c r="D4" s="259">
        <f>D5+D8+D9+D10+D13+D14+D15+D16+D17+D18</f>
        <v>2815</v>
      </c>
      <c r="E4" s="259">
        <f>E5+E8+E9+E10+E13+E14+E15+E16+E17+E18</f>
        <v>3300</v>
      </c>
      <c r="F4" s="428">
        <f>E4/D4*100</f>
        <v>117.22912966252221</v>
      </c>
    </row>
    <row r="5" spans="1:6" s="81" customFormat="1" ht="19.5" customHeight="1">
      <c r="A5" s="271" t="s">
        <v>411</v>
      </c>
      <c r="B5" s="247"/>
      <c r="C5" s="272" t="s">
        <v>281</v>
      </c>
      <c r="D5" s="273">
        <v>498</v>
      </c>
      <c r="E5" s="273">
        <v>600</v>
      </c>
      <c r="F5" s="430">
        <f aca="true" t="shared" si="0" ref="F5:F44">E5/D5*100</f>
        <v>120.48192771084338</v>
      </c>
    </row>
    <row r="6" spans="1:6" s="81" customFormat="1" ht="19.5" customHeight="1">
      <c r="A6" s="236" t="s">
        <v>411</v>
      </c>
      <c r="B6" s="226"/>
      <c r="C6" s="248" t="s">
        <v>282</v>
      </c>
      <c r="D6" s="255">
        <v>60</v>
      </c>
      <c r="E6" s="238">
        <v>100</v>
      </c>
      <c r="F6" s="432">
        <f t="shared" si="0"/>
        <v>166.66666666666669</v>
      </c>
    </row>
    <row r="7" spans="1:6" s="81" customFormat="1" ht="19.5" customHeight="1">
      <c r="A7" s="236" t="s">
        <v>411</v>
      </c>
      <c r="B7" s="226"/>
      <c r="C7" s="248" t="s">
        <v>283</v>
      </c>
      <c r="D7" s="255">
        <v>438</v>
      </c>
      <c r="E7" s="238">
        <v>500</v>
      </c>
      <c r="F7" s="432">
        <f t="shared" si="0"/>
        <v>114.15525114155251</v>
      </c>
    </row>
    <row r="8" spans="1:6" s="81" customFormat="1" ht="19.5" customHeight="1">
      <c r="A8" s="271">
        <v>1200088</v>
      </c>
      <c r="B8" s="247"/>
      <c r="C8" s="280" t="s">
        <v>284</v>
      </c>
      <c r="D8" s="296">
        <v>39</v>
      </c>
      <c r="E8" s="281">
        <v>100</v>
      </c>
      <c r="F8" s="430">
        <f t="shared" si="0"/>
        <v>256.4102564102564</v>
      </c>
    </row>
    <row r="9" spans="1:6" s="81" customFormat="1" ht="19.5" customHeight="1">
      <c r="A9" s="244">
        <v>1200062</v>
      </c>
      <c r="B9" s="298"/>
      <c r="C9" s="298" t="s">
        <v>285</v>
      </c>
      <c r="D9" s="296">
        <v>63</v>
      </c>
      <c r="E9" s="281">
        <v>100</v>
      </c>
      <c r="F9" s="430">
        <f t="shared" si="0"/>
        <v>158.73015873015873</v>
      </c>
    </row>
    <row r="10" spans="1:6" s="81" customFormat="1" ht="19.5" customHeight="1">
      <c r="A10" s="271">
        <v>1200070</v>
      </c>
      <c r="B10" s="298"/>
      <c r="C10" s="298" t="s">
        <v>287</v>
      </c>
      <c r="D10" s="296">
        <v>24</v>
      </c>
      <c r="E10" s="296">
        <v>100</v>
      </c>
      <c r="F10" s="430">
        <f t="shared" si="0"/>
        <v>416.6666666666667</v>
      </c>
    </row>
    <row r="11" spans="1:6" s="81" customFormat="1" ht="19.5" customHeight="1">
      <c r="A11" s="266">
        <v>1200070</v>
      </c>
      <c r="B11" s="292"/>
      <c r="C11" s="293" t="s">
        <v>286</v>
      </c>
      <c r="D11" s="14"/>
      <c r="E11" s="238"/>
      <c r="F11" s="432"/>
    </row>
    <row r="12" spans="1:6" s="81" customFormat="1" ht="19.5" customHeight="1">
      <c r="A12" s="266">
        <v>1200070</v>
      </c>
      <c r="B12" s="277"/>
      <c r="C12" s="248" t="s">
        <v>288</v>
      </c>
      <c r="D12" s="255"/>
      <c r="E12" s="238"/>
      <c r="F12" s="432"/>
    </row>
    <row r="13" spans="1:6" s="81" customFormat="1" ht="29.25" customHeight="1">
      <c r="A13" s="299" t="s">
        <v>412</v>
      </c>
      <c r="B13" s="294"/>
      <c r="C13" s="272" t="s">
        <v>289</v>
      </c>
      <c r="D13" s="273">
        <v>369</v>
      </c>
      <c r="E13" s="281">
        <v>400</v>
      </c>
      <c r="F13" s="430">
        <f t="shared" si="0"/>
        <v>108.4010840108401</v>
      </c>
    </row>
    <row r="14" spans="1:6" s="81" customFormat="1" ht="31.5" customHeight="1">
      <c r="A14" s="299" t="s">
        <v>412</v>
      </c>
      <c r="B14" s="294" t="s">
        <v>321</v>
      </c>
      <c r="C14" s="272" t="s">
        <v>289</v>
      </c>
      <c r="D14" s="273"/>
      <c r="E14" s="281"/>
      <c r="F14" s="430"/>
    </row>
    <row r="15" spans="1:6" s="81" customFormat="1" ht="19.5" customHeight="1">
      <c r="A15" s="271" t="s">
        <v>387</v>
      </c>
      <c r="B15" s="247"/>
      <c r="C15" s="272" t="s">
        <v>413</v>
      </c>
      <c r="D15" s="273">
        <v>1822</v>
      </c>
      <c r="E15" s="281">
        <v>2000</v>
      </c>
      <c r="F15" s="430">
        <f t="shared" si="0"/>
        <v>109.76948408342481</v>
      </c>
    </row>
    <row r="16" spans="1:6" s="81" customFormat="1" ht="42.75" customHeight="1">
      <c r="A16" s="425" t="s">
        <v>757</v>
      </c>
      <c r="B16" s="247"/>
      <c r="C16" s="272" t="s">
        <v>751</v>
      </c>
      <c r="D16" s="273"/>
      <c r="E16" s="297"/>
      <c r="F16" s="430"/>
    </row>
    <row r="17" spans="1:6" s="81" customFormat="1" ht="38.25" customHeight="1">
      <c r="A17" s="425" t="s">
        <v>755</v>
      </c>
      <c r="B17" s="247"/>
      <c r="C17" s="272" t="s">
        <v>752</v>
      </c>
      <c r="D17" s="273"/>
      <c r="E17" s="297"/>
      <c r="F17" s="430"/>
    </row>
    <row r="18" spans="1:6" s="81" customFormat="1" ht="39" customHeight="1">
      <c r="A18" s="425" t="s">
        <v>756</v>
      </c>
      <c r="B18" s="247"/>
      <c r="C18" s="272" t="s">
        <v>753</v>
      </c>
      <c r="D18" s="273"/>
      <c r="E18" s="297"/>
      <c r="F18" s="430"/>
    </row>
    <row r="19" spans="1:6" s="81" customFormat="1" ht="19.5" customHeight="1">
      <c r="A19" s="62"/>
      <c r="B19" s="240"/>
      <c r="C19" s="300" t="s">
        <v>780</v>
      </c>
      <c r="D19" s="259">
        <f>SUM(D20:D28)</f>
        <v>91881</v>
      </c>
      <c r="E19" s="259">
        <f>SUM(E20:E28)</f>
        <v>94100</v>
      </c>
      <c r="F19" s="428">
        <f t="shared" si="0"/>
        <v>102.41508037570335</v>
      </c>
    </row>
    <row r="20" spans="1:6" s="81" customFormat="1" ht="19.5" customHeight="1">
      <c r="A20" s="236" t="s">
        <v>414</v>
      </c>
      <c r="B20" s="226"/>
      <c r="C20" s="248" t="s">
        <v>625</v>
      </c>
      <c r="D20" s="255">
        <v>20047</v>
      </c>
      <c r="E20" s="238">
        <v>21000</v>
      </c>
      <c r="F20" s="432">
        <f t="shared" si="0"/>
        <v>104.75382850301791</v>
      </c>
    </row>
    <row r="21" spans="1:6" s="81" customFormat="1" ht="19.5" customHeight="1">
      <c r="A21" s="236">
        <v>1200039</v>
      </c>
      <c r="B21" s="226" t="s">
        <v>650</v>
      </c>
      <c r="C21" s="248" t="s">
        <v>500</v>
      </c>
      <c r="D21" s="255"/>
      <c r="E21" s="238"/>
      <c r="F21" s="432"/>
    </row>
    <row r="22" spans="1:6" s="81" customFormat="1" ht="19.5" customHeight="1">
      <c r="A22" s="236" t="s">
        <v>416</v>
      </c>
      <c r="B22" s="226"/>
      <c r="C22" s="248" t="s">
        <v>415</v>
      </c>
      <c r="D22" s="255">
        <v>50510</v>
      </c>
      <c r="E22" s="238">
        <v>51000</v>
      </c>
      <c r="F22" s="432">
        <f t="shared" si="0"/>
        <v>100.9701049297169</v>
      </c>
    </row>
    <row r="23" spans="1:6" s="81" customFormat="1" ht="19.5" customHeight="1">
      <c r="A23" s="236">
        <v>1200047</v>
      </c>
      <c r="B23" s="226" t="s">
        <v>650</v>
      </c>
      <c r="C23" s="248" t="s">
        <v>626</v>
      </c>
      <c r="D23" s="255"/>
      <c r="E23" s="238"/>
      <c r="F23" s="432"/>
    </row>
    <row r="24" spans="1:6" s="81" customFormat="1" ht="19.5" customHeight="1">
      <c r="A24" s="236" t="s">
        <v>417</v>
      </c>
      <c r="B24" s="226"/>
      <c r="C24" s="248" t="s">
        <v>538</v>
      </c>
      <c r="D24" s="255">
        <v>1029</v>
      </c>
      <c r="E24" s="238">
        <v>1100</v>
      </c>
      <c r="F24" s="432">
        <f t="shared" si="0"/>
        <v>106.89990281827018</v>
      </c>
    </row>
    <row r="25" spans="1:6" s="81" customFormat="1" ht="19.5" customHeight="1">
      <c r="A25" s="236" t="s">
        <v>389</v>
      </c>
      <c r="B25" s="226"/>
      <c r="C25" s="248" t="s">
        <v>432</v>
      </c>
      <c r="D25" s="255">
        <v>20295</v>
      </c>
      <c r="E25" s="238">
        <v>21000</v>
      </c>
      <c r="F25" s="432">
        <f t="shared" si="0"/>
        <v>103.47376201034737</v>
      </c>
    </row>
    <row r="26" spans="1:6" s="81" customFormat="1" ht="27.75" customHeight="1">
      <c r="A26" s="236" t="s">
        <v>388</v>
      </c>
      <c r="B26" s="226"/>
      <c r="C26" s="248" t="s">
        <v>719</v>
      </c>
      <c r="D26" s="255"/>
      <c r="E26" s="238"/>
      <c r="F26" s="432"/>
    </row>
    <row r="27" spans="1:6" s="81" customFormat="1" ht="19.5" customHeight="1">
      <c r="A27" s="223" t="s">
        <v>405</v>
      </c>
      <c r="B27" s="226"/>
      <c r="C27" s="220" t="s">
        <v>433</v>
      </c>
      <c r="D27" s="255"/>
      <c r="E27" s="238"/>
      <c r="F27" s="432"/>
    </row>
    <row r="28" spans="1:6" s="81" customFormat="1" ht="19.5" customHeight="1">
      <c r="A28" s="223" t="s">
        <v>406</v>
      </c>
      <c r="B28" s="226"/>
      <c r="C28" s="220" t="s">
        <v>492</v>
      </c>
      <c r="D28" s="255"/>
      <c r="E28" s="238"/>
      <c r="F28" s="432"/>
    </row>
    <row r="29" spans="1:6" s="81" customFormat="1" ht="19.5" customHeight="1">
      <c r="A29" s="62"/>
      <c r="B29" s="240"/>
      <c r="C29" s="241" t="s">
        <v>501</v>
      </c>
      <c r="D29" s="259">
        <f>D30+D31+D32+D33+D34+D35+D36+D37+D38+D39+D40</f>
        <v>20994</v>
      </c>
      <c r="E29" s="259">
        <f>E30+E31+E32+E33+E34+E35+E36+E37+E38+E39+E40</f>
        <v>21600</v>
      </c>
      <c r="F29" s="428">
        <f t="shared" si="0"/>
        <v>102.88653901114604</v>
      </c>
    </row>
    <row r="30" spans="1:6" s="81" customFormat="1" ht="15" customHeight="1">
      <c r="A30" s="275" t="s">
        <v>336</v>
      </c>
      <c r="B30" s="226"/>
      <c r="C30" s="276" t="s">
        <v>337</v>
      </c>
      <c r="D30" s="255">
        <v>18</v>
      </c>
      <c r="E30" s="238"/>
      <c r="F30" s="432">
        <f t="shared" si="0"/>
        <v>0</v>
      </c>
    </row>
    <row r="31" spans="1:6" s="81" customFormat="1" ht="15" customHeight="1">
      <c r="A31" s="236" t="s">
        <v>390</v>
      </c>
      <c r="B31" s="226"/>
      <c r="C31" s="248" t="s">
        <v>525</v>
      </c>
      <c r="D31" s="255">
        <v>98</v>
      </c>
      <c r="E31" s="238">
        <v>150</v>
      </c>
      <c r="F31" s="432">
        <f t="shared" si="0"/>
        <v>153.0612244897959</v>
      </c>
    </row>
    <row r="32" spans="1:6" s="81" customFormat="1" ht="15" customHeight="1">
      <c r="A32" s="236" t="s">
        <v>418</v>
      </c>
      <c r="B32" s="226"/>
      <c r="C32" s="248" t="s">
        <v>539</v>
      </c>
      <c r="D32" s="255"/>
      <c r="E32" s="238"/>
      <c r="F32" s="432"/>
    </row>
    <row r="33" spans="1:6" s="81" customFormat="1" ht="15" customHeight="1">
      <c r="A33" s="236">
        <v>1000272</v>
      </c>
      <c r="B33" s="226"/>
      <c r="C33" s="248" t="s">
        <v>540</v>
      </c>
      <c r="D33" s="255"/>
      <c r="E33" s="238"/>
      <c r="F33" s="432"/>
    </row>
    <row r="34" spans="1:6" s="81" customFormat="1" ht="15" customHeight="1">
      <c r="A34" s="301" t="s">
        <v>88</v>
      </c>
      <c r="B34" s="277"/>
      <c r="C34" s="302" t="s">
        <v>89</v>
      </c>
      <c r="D34" s="255"/>
      <c r="E34" s="238"/>
      <c r="F34" s="432"/>
    </row>
    <row r="35" spans="1:6" s="81" customFormat="1" ht="15" customHeight="1">
      <c r="A35" s="236">
        <v>1000124</v>
      </c>
      <c r="B35" s="226"/>
      <c r="C35" s="237" t="s">
        <v>541</v>
      </c>
      <c r="D35" s="255">
        <v>93</v>
      </c>
      <c r="E35" s="238">
        <v>100</v>
      </c>
      <c r="F35" s="432">
        <f t="shared" si="0"/>
        <v>107.5268817204301</v>
      </c>
    </row>
    <row r="36" spans="1:6" s="81" customFormat="1" ht="15" customHeight="1">
      <c r="A36" s="236" t="s">
        <v>380</v>
      </c>
      <c r="B36" s="226"/>
      <c r="C36" s="237" t="s">
        <v>542</v>
      </c>
      <c r="D36" s="255">
        <v>2032</v>
      </c>
      <c r="E36" s="238">
        <v>2100</v>
      </c>
      <c r="F36" s="432">
        <f t="shared" si="0"/>
        <v>103.34645669291338</v>
      </c>
    </row>
    <row r="37" spans="1:6" ht="15" customHeight="1">
      <c r="A37" s="236" t="s">
        <v>381</v>
      </c>
      <c r="B37" s="226"/>
      <c r="C37" s="237" t="s">
        <v>422</v>
      </c>
      <c r="D37" s="255">
        <v>11</v>
      </c>
      <c r="E37" s="238">
        <v>50</v>
      </c>
      <c r="F37" s="432">
        <f t="shared" si="0"/>
        <v>454.54545454545456</v>
      </c>
    </row>
    <row r="38" spans="1:6" ht="15" customHeight="1">
      <c r="A38" s="236" t="s">
        <v>383</v>
      </c>
      <c r="B38" s="226"/>
      <c r="C38" s="237" t="s">
        <v>382</v>
      </c>
      <c r="D38" s="255">
        <v>12</v>
      </c>
      <c r="E38" s="238">
        <v>50</v>
      </c>
      <c r="F38" s="432">
        <f t="shared" si="0"/>
        <v>416.6666666666667</v>
      </c>
    </row>
    <row r="39" spans="1:6" ht="15" customHeight="1">
      <c r="A39" s="266" t="s">
        <v>384</v>
      </c>
      <c r="B39" s="277"/>
      <c r="C39" s="282" t="s">
        <v>543</v>
      </c>
      <c r="D39" s="255">
        <v>18629</v>
      </c>
      <c r="E39" s="238">
        <v>19000</v>
      </c>
      <c r="F39" s="432">
        <f t="shared" si="0"/>
        <v>101.99151860003222</v>
      </c>
    </row>
    <row r="40" spans="1:6" ht="15" customHeight="1">
      <c r="A40" s="236" t="s">
        <v>385</v>
      </c>
      <c r="B40" s="226"/>
      <c r="C40" s="237" t="s">
        <v>528</v>
      </c>
      <c r="D40" s="255">
        <v>101</v>
      </c>
      <c r="E40" s="238">
        <v>150</v>
      </c>
      <c r="F40" s="432">
        <f t="shared" si="0"/>
        <v>148.5148514851485</v>
      </c>
    </row>
    <row r="41" spans="1:6" ht="15" customHeight="1">
      <c r="A41" s="303" t="s">
        <v>300</v>
      </c>
      <c r="B41" s="304"/>
      <c r="C41" s="304" t="s">
        <v>44</v>
      </c>
      <c r="D41" s="305"/>
      <c r="E41" s="306"/>
      <c r="F41" s="445"/>
    </row>
    <row r="42" spans="1:6" ht="15" customHeight="1">
      <c r="A42" s="303" t="s">
        <v>332</v>
      </c>
      <c r="B42" s="304"/>
      <c r="C42" s="304" t="s">
        <v>46</v>
      </c>
      <c r="D42" s="305"/>
      <c r="E42" s="306"/>
      <c r="F42" s="445"/>
    </row>
    <row r="43" spans="1:6" ht="22.5" customHeight="1">
      <c r="A43" s="62"/>
      <c r="B43" s="240"/>
      <c r="C43" s="241" t="s">
        <v>436</v>
      </c>
      <c r="D43" s="259">
        <f>D44+D45+D46</f>
        <v>586</v>
      </c>
      <c r="E43" s="259">
        <f>E44+E45+E46</f>
        <v>600</v>
      </c>
      <c r="F43" s="428">
        <f t="shared" si="0"/>
        <v>102.3890784982935</v>
      </c>
    </row>
    <row r="44" spans="1:6" ht="19.5" customHeight="1">
      <c r="A44" s="82">
        <v>1000215</v>
      </c>
      <c r="B44" s="243"/>
      <c r="C44" s="239" t="s">
        <v>424</v>
      </c>
      <c r="D44" s="14">
        <v>586</v>
      </c>
      <c r="E44" s="238">
        <v>600</v>
      </c>
      <c r="F44" s="432">
        <f t="shared" si="0"/>
        <v>102.3890784982935</v>
      </c>
    </row>
    <row r="45" spans="1:6" ht="60" customHeight="1">
      <c r="A45" s="307" t="s">
        <v>333</v>
      </c>
      <c r="B45" s="308" t="s">
        <v>778</v>
      </c>
      <c r="C45" s="289" t="s">
        <v>754</v>
      </c>
      <c r="D45" s="291"/>
      <c r="E45" s="295">
        <v>0</v>
      </c>
      <c r="F45" s="433"/>
    </row>
    <row r="46" spans="1:6" ht="19.5" customHeight="1">
      <c r="A46" s="244">
        <v>1000207</v>
      </c>
      <c r="B46" s="309"/>
      <c r="C46" s="246" t="s">
        <v>425</v>
      </c>
      <c r="D46" s="296">
        <f>D47+D48+D49+D50+D51+D52</f>
        <v>0</v>
      </c>
      <c r="E46" s="296">
        <f>E47+E48+E49+E50+E51+E52</f>
        <v>0</v>
      </c>
      <c r="F46" s="430"/>
    </row>
    <row r="47" spans="1:6" ht="19.5" customHeight="1">
      <c r="A47" s="286">
        <v>1000207</v>
      </c>
      <c r="B47" s="287" t="s">
        <v>776</v>
      </c>
      <c r="C47" s="288" t="s">
        <v>772</v>
      </c>
      <c r="D47" s="291"/>
      <c r="E47" s="289">
        <v>0</v>
      </c>
      <c r="F47" s="433"/>
    </row>
    <row r="48" spans="1:6" ht="19.5" customHeight="1">
      <c r="A48" s="286">
        <v>1000207</v>
      </c>
      <c r="B48" s="287" t="s">
        <v>776</v>
      </c>
      <c r="C48" s="288" t="s">
        <v>773</v>
      </c>
      <c r="D48" s="291">
        <v>0</v>
      </c>
      <c r="E48" s="289">
        <v>0</v>
      </c>
      <c r="F48" s="433"/>
    </row>
    <row r="49" spans="1:6" ht="19.5" customHeight="1">
      <c r="A49" s="286">
        <v>1000207</v>
      </c>
      <c r="B49" s="287" t="s">
        <v>776</v>
      </c>
      <c r="C49" s="288" t="s">
        <v>774</v>
      </c>
      <c r="D49" s="291">
        <v>0</v>
      </c>
      <c r="E49" s="289">
        <v>0</v>
      </c>
      <c r="F49" s="433"/>
    </row>
    <row r="50" spans="1:6" ht="19.5" customHeight="1">
      <c r="A50" s="286">
        <v>1000207</v>
      </c>
      <c r="B50" s="287" t="s">
        <v>776</v>
      </c>
      <c r="C50" s="288" t="s">
        <v>775</v>
      </c>
      <c r="D50" s="291">
        <v>0</v>
      </c>
      <c r="E50" s="289">
        <v>0</v>
      </c>
      <c r="F50" s="433"/>
    </row>
    <row r="51" spans="1:6" ht="19.5" customHeight="1">
      <c r="A51" s="82">
        <v>1000207</v>
      </c>
      <c r="B51" s="243" t="s">
        <v>656</v>
      </c>
      <c r="C51" s="239" t="s">
        <v>434</v>
      </c>
      <c r="D51" s="14"/>
      <c r="E51" s="239"/>
      <c r="F51" s="432"/>
    </row>
    <row r="52" spans="1:6" ht="19.5" customHeight="1">
      <c r="A52" s="82">
        <v>1000207</v>
      </c>
      <c r="B52" s="243" t="s">
        <v>649</v>
      </c>
      <c r="C52" s="239" t="s">
        <v>435</v>
      </c>
      <c r="D52" s="14"/>
      <c r="E52" s="239"/>
      <c r="F52" s="432"/>
    </row>
    <row r="53" spans="1:6" ht="19.5" customHeight="1" thickBot="1">
      <c r="A53" s="83"/>
      <c r="B53" s="249"/>
      <c r="C53" s="267" t="s">
        <v>331</v>
      </c>
      <c r="D53" s="310"/>
      <c r="E53" s="268"/>
      <c r="F53" s="440"/>
    </row>
    <row r="54" spans="1:5" ht="12.75">
      <c r="A54" s="633" t="s">
        <v>334</v>
      </c>
      <c r="B54" s="633"/>
      <c r="C54" s="633"/>
      <c r="D54" s="633"/>
      <c r="E54" s="633"/>
    </row>
    <row r="55" spans="1:4" ht="12.75">
      <c r="A55" s="10" t="s">
        <v>779</v>
      </c>
      <c r="B55" s="36"/>
      <c r="C55" s="10"/>
      <c r="D55" s="10"/>
    </row>
    <row r="56" spans="1:4" ht="12.75">
      <c r="A56" s="634" t="s">
        <v>758</v>
      </c>
      <c r="B56" s="634"/>
      <c r="C56" s="634"/>
      <c r="D56" s="634"/>
    </row>
    <row r="57" spans="1:4" ht="12.75">
      <c r="A57" s="4"/>
      <c r="B57" s="5"/>
      <c r="C57" s="4"/>
      <c r="D57" s="4"/>
    </row>
    <row r="58" spans="1:4" ht="12.75">
      <c r="A58" s="4"/>
      <c r="B58" s="5"/>
      <c r="C58" s="4"/>
      <c r="D58" s="4"/>
    </row>
    <row r="59" spans="1:4" ht="12.75">
      <c r="A59" s="75"/>
      <c r="B59" s="76"/>
      <c r="C59" s="85"/>
      <c r="D59" s="85"/>
    </row>
    <row r="60" spans="1:4" ht="12.75">
      <c r="A60" s="4"/>
      <c r="B60" s="5"/>
      <c r="C60" s="4"/>
      <c r="D60" s="4"/>
    </row>
    <row r="61" spans="1:4" ht="12.75">
      <c r="A61" s="4"/>
      <c r="B61" s="5"/>
      <c r="C61" s="2"/>
      <c r="D61" s="2"/>
    </row>
    <row r="62" spans="3:4" ht="12.75">
      <c r="C62" s="1"/>
      <c r="D62" s="1"/>
    </row>
  </sheetData>
  <sheetProtection password="CA27" sheet="1"/>
  <mergeCells count="2">
    <mergeCell ref="A54:E54"/>
    <mergeCell ref="A56:D56"/>
  </mergeCells>
  <printOptions/>
  <pageMargins left="0.75" right="0.75" top="0.61" bottom="0.61" header="0.5" footer="0.5"/>
  <pageSetup horizontalDpi="1200" verticalDpi="1200" orientation="portrait" paperSize="9" scale="64" r:id="rId1"/>
  <ignoredErrors>
    <ignoredError sqref="A5:B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1"/>
  <sheetViews>
    <sheetView zoomScalePageLayoutView="0" workbookViewId="0" topLeftCell="A1">
      <selection activeCell="E147" sqref="E147"/>
    </sheetView>
  </sheetViews>
  <sheetFormatPr defaultColWidth="9.140625" defaultRowHeight="12.75"/>
  <cols>
    <col min="1" max="1" width="9.140625" style="57" customWidth="1"/>
    <col min="2" max="2" width="55.57421875" style="28" customWidth="1"/>
    <col min="3" max="3" width="11.00390625" style="28" customWidth="1"/>
    <col min="4" max="4" width="9.140625" style="28" customWidth="1"/>
    <col min="5" max="16384" width="9.140625" style="3" customWidth="1"/>
  </cols>
  <sheetData>
    <row r="1" spans="1:2" ht="15.75" customHeight="1">
      <c r="A1" s="55" t="s">
        <v>613</v>
      </c>
      <c r="B1" s="56"/>
    </row>
    <row r="2" spans="1:5" ht="15.75" customHeight="1" thickBot="1">
      <c r="A2" s="636" t="s">
        <v>805</v>
      </c>
      <c r="B2" s="636"/>
      <c r="E2" s="58" t="s">
        <v>356</v>
      </c>
    </row>
    <row r="3" spans="1:5" ht="46.5" customHeight="1">
      <c r="A3" s="59" t="s">
        <v>694</v>
      </c>
      <c r="B3" s="35" t="s">
        <v>421</v>
      </c>
      <c r="C3" s="24" t="s">
        <v>808</v>
      </c>
      <c r="D3" s="25" t="s">
        <v>806</v>
      </c>
      <c r="E3" s="17" t="s">
        <v>792</v>
      </c>
    </row>
    <row r="4" spans="1:6" ht="12.75" customHeight="1">
      <c r="A4" s="283"/>
      <c r="B4" s="284" t="s">
        <v>29</v>
      </c>
      <c r="C4" s="285">
        <f>C5+C6+C7</f>
        <v>15481</v>
      </c>
      <c r="D4" s="285">
        <f>D5+D6+D7</f>
        <v>0</v>
      </c>
      <c r="E4" s="439">
        <f>D4/C4*100</f>
        <v>0</v>
      </c>
      <c r="F4" s="22"/>
    </row>
    <row r="5" spans="1:6" ht="12.75" customHeight="1">
      <c r="A5" s="60" t="s">
        <v>1</v>
      </c>
      <c r="B5" s="61" t="s">
        <v>2</v>
      </c>
      <c r="C5" s="438"/>
      <c r="D5" s="70"/>
      <c r="E5" s="432"/>
      <c r="F5" s="22"/>
    </row>
    <row r="6" spans="1:6" ht="12.75" customHeight="1">
      <c r="A6" s="60" t="s">
        <v>3</v>
      </c>
      <c r="B6" s="61" t="s">
        <v>4</v>
      </c>
      <c r="C6" s="438">
        <v>15481</v>
      </c>
      <c r="D6" s="70"/>
      <c r="E6" s="432">
        <f>D6/C6*100</f>
        <v>0</v>
      </c>
      <c r="F6" s="22"/>
    </row>
    <row r="7" spans="1:6" ht="12.75" customHeight="1">
      <c r="A7" s="60" t="s">
        <v>5</v>
      </c>
      <c r="B7" s="61" t="s">
        <v>6</v>
      </c>
      <c r="C7" s="438"/>
      <c r="D7" s="70"/>
      <c r="E7" s="432"/>
      <c r="F7" s="22"/>
    </row>
    <row r="8" spans="1:8" ht="12.75" customHeight="1">
      <c r="A8" s="62"/>
      <c r="B8" s="34" t="s">
        <v>7</v>
      </c>
      <c r="C8" s="26">
        <f>SUM(C9:C18)</f>
        <v>25318</v>
      </c>
      <c r="D8" s="26">
        <f>SUM(D9:D18)</f>
        <v>25500</v>
      </c>
      <c r="E8" s="428">
        <f>D8/C8*100</f>
        <v>100.71885614977487</v>
      </c>
      <c r="F8" s="22">
        <f>C8+C19+C26+C54+C111+C118+C136+C144</f>
        <v>258589</v>
      </c>
      <c r="G8" s="22">
        <f>D8+D19+D26+D54+D111+D118+D136+D144</f>
        <v>259950</v>
      </c>
      <c r="H8" s="470">
        <f>G8/F8*100</f>
        <v>100.5263178248108</v>
      </c>
    </row>
    <row r="9" spans="1:6" ht="12.75" customHeight="1">
      <c r="A9" s="63" t="s">
        <v>8</v>
      </c>
      <c r="B9" s="64" t="s">
        <v>9</v>
      </c>
      <c r="C9" s="70"/>
      <c r="D9" s="70"/>
      <c r="E9" s="432"/>
      <c r="F9" s="22"/>
    </row>
    <row r="10" spans="1:6" ht="12.75" customHeight="1">
      <c r="A10" s="63" t="s">
        <v>10</v>
      </c>
      <c r="B10" s="64" t="s">
        <v>11</v>
      </c>
      <c r="C10" s="70"/>
      <c r="D10" s="70"/>
      <c r="E10" s="432"/>
      <c r="F10" s="22"/>
    </row>
    <row r="11" spans="1:6" ht="12.75" customHeight="1">
      <c r="A11" s="63" t="s">
        <v>12</v>
      </c>
      <c r="B11" s="64" t="s">
        <v>13</v>
      </c>
      <c r="C11" s="70">
        <v>170</v>
      </c>
      <c r="D11" s="65">
        <v>200</v>
      </c>
      <c r="E11" s="432">
        <f>D11/C11*100</f>
        <v>117.64705882352942</v>
      </c>
      <c r="F11" s="22"/>
    </row>
    <row r="12" spans="1:6" ht="12.75" customHeight="1">
      <c r="A12" s="63" t="s">
        <v>14</v>
      </c>
      <c r="B12" s="64" t="s">
        <v>15</v>
      </c>
      <c r="C12" s="70">
        <v>13373</v>
      </c>
      <c r="D12" s="65">
        <v>13500</v>
      </c>
      <c r="E12" s="432">
        <f>D12/C12*100</f>
        <v>100.94967471771479</v>
      </c>
      <c r="F12" s="22"/>
    </row>
    <row r="13" spans="1:6" ht="12.75" customHeight="1">
      <c r="A13" s="63" t="s">
        <v>16</v>
      </c>
      <c r="B13" s="64" t="s">
        <v>17</v>
      </c>
      <c r="C13" s="70"/>
      <c r="D13" s="65"/>
      <c r="E13" s="432"/>
      <c r="F13" s="22"/>
    </row>
    <row r="14" spans="1:6" ht="12.75" customHeight="1">
      <c r="A14" s="63" t="s">
        <v>18</v>
      </c>
      <c r="B14" s="64" t="s">
        <v>19</v>
      </c>
      <c r="C14" s="70"/>
      <c r="D14" s="65"/>
      <c r="E14" s="432"/>
      <c r="F14" s="22"/>
    </row>
    <row r="15" spans="1:6" ht="12.75" customHeight="1">
      <c r="A15" s="63" t="s">
        <v>20</v>
      </c>
      <c r="B15" s="64" t="s">
        <v>21</v>
      </c>
      <c r="C15" s="70"/>
      <c r="D15" s="65"/>
      <c r="E15" s="432"/>
      <c r="F15" s="22"/>
    </row>
    <row r="16" spans="1:6" ht="12.75" customHeight="1">
      <c r="A16" s="63" t="s">
        <v>22</v>
      </c>
      <c r="B16" s="64" t="s">
        <v>23</v>
      </c>
      <c r="C16" s="70"/>
      <c r="D16" s="65"/>
      <c r="E16" s="432"/>
      <c r="F16" s="22"/>
    </row>
    <row r="17" spans="1:6" ht="12.75" customHeight="1">
      <c r="A17" s="63" t="s">
        <v>24</v>
      </c>
      <c r="B17" s="64" t="s">
        <v>25</v>
      </c>
      <c r="C17" s="70"/>
      <c r="D17" s="65"/>
      <c r="E17" s="432"/>
      <c r="F17" s="22"/>
    </row>
    <row r="18" spans="1:6" ht="12.75" customHeight="1">
      <c r="A18" s="63" t="s">
        <v>26</v>
      </c>
      <c r="B18" s="64" t="s">
        <v>27</v>
      </c>
      <c r="C18" s="70">
        <v>11775</v>
      </c>
      <c r="D18" s="65">
        <v>11800</v>
      </c>
      <c r="E18" s="432">
        <f>D18/C18*100</f>
        <v>100.21231422505308</v>
      </c>
      <c r="F18" s="22"/>
    </row>
    <row r="19" spans="1:6" ht="12.75" customHeight="1">
      <c r="A19" s="66"/>
      <c r="B19" s="67" t="s">
        <v>28</v>
      </c>
      <c r="C19" s="26">
        <f>SUM(C20:C25)</f>
        <v>15007</v>
      </c>
      <c r="D19" s="26">
        <f>SUM(D20:D25)</f>
        <v>15200</v>
      </c>
      <c r="E19" s="428">
        <f>D19/C19*100</f>
        <v>101.28606650229892</v>
      </c>
      <c r="F19" s="22"/>
    </row>
    <row r="20" spans="1:6" ht="12.75" customHeight="1">
      <c r="A20" s="63" t="s">
        <v>30</v>
      </c>
      <c r="B20" s="64" t="s">
        <v>31</v>
      </c>
      <c r="C20" s="70">
        <v>1353</v>
      </c>
      <c r="D20" s="65">
        <v>1400</v>
      </c>
      <c r="E20" s="432">
        <f>D20/C20*100</f>
        <v>103.47376201034737</v>
      </c>
      <c r="F20" s="22"/>
    </row>
    <row r="21" spans="1:6" ht="12.75" customHeight="1">
      <c r="A21" s="63" t="s">
        <v>32</v>
      </c>
      <c r="B21" s="64" t="s">
        <v>33</v>
      </c>
      <c r="C21" s="70">
        <v>6619</v>
      </c>
      <c r="D21" s="65">
        <v>6700</v>
      </c>
      <c r="E21" s="432">
        <f>D21/C21*100</f>
        <v>101.22374981114972</v>
      </c>
      <c r="F21" s="22"/>
    </row>
    <row r="22" spans="1:6" ht="12.75" customHeight="1">
      <c r="A22" s="63" t="s">
        <v>34</v>
      </c>
      <c r="B22" s="64" t="s">
        <v>35</v>
      </c>
      <c r="C22" s="70"/>
      <c r="D22" s="65"/>
      <c r="E22" s="432"/>
      <c r="F22" s="22"/>
    </row>
    <row r="23" spans="1:6" ht="12.75" customHeight="1">
      <c r="A23" s="63" t="s">
        <v>36</v>
      </c>
      <c r="B23" s="64" t="s">
        <v>37</v>
      </c>
      <c r="C23" s="70">
        <v>3016</v>
      </c>
      <c r="D23" s="65">
        <v>3050</v>
      </c>
      <c r="E23" s="432">
        <f>D23/C23*100</f>
        <v>101.12732095490715</v>
      </c>
      <c r="F23" s="22"/>
    </row>
    <row r="24" spans="1:6" ht="12.75" customHeight="1">
      <c r="A24" s="63" t="s">
        <v>38</v>
      </c>
      <c r="B24" s="64" t="s">
        <v>39</v>
      </c>
      <c r="C24" s="70">
        <v>3099</v>
      </c>
      <c r="D24" s="65">
        <v>3100</v>
      </c>
      <c r="E24" s="432">
        <f>D24/C24*100</f>
        <v>100.0322684737012</v>
      </c>
      <c r="F24" s="22"/>
    </row>
    <row r="25" spans="1:6" ht="12.75" customHeight="1">
      <c r="A25" s="63" t="s">
        <v>40</v>
      </c>
      <c r="B25" s="64" t="s">
        <v>41</v>
      </c>
      <c r="C25" s="70">
        <v>920</v>
      </c>
      <c r="D25" s="65">
        <v>950</v>
      </c>
      <c r="E25" s="432">
        <f>D25/C25*100</f>
        <v>103.26086956521738</v>
      </c>
      <c r="F25" s="22"/>
    </row>
    <row r="26" spans="1:6" ht="12.75" customHeight="1">
      <c r="A26" s="43"/>
      <c r="B26" s="34" t="s">
        <v>90</v>
      </c>
      <c r="C26" s="26">
        <f>SUM(C27:C53)</f>
        <v>1499</v>
      </c>
      <c r="D26" s="26">
        <v>1540</v>
      </c>
      <c r="E26" s="428">
        <f>D26/C26*100</f>
        <v>102.7351567711808</v>
      </c>
      <c r="F26" s="22"/>
    </row>
    <row r="27" spans="1:6" ht="12.75" customHeight="1">
      <c r="A27" s="63" t="s">
        <v>91</v>
      </c>
      <c r="B27" s="64" t="s">
        <v>92</v>
      </c>
      <c r="C27" s="70"/>
      <c r="D27" s="70"/>
      <c r="E27" s="432"/>
      <c r="F27" s="22"/>
    </row>
    <row r="28" spans="1:6" ht="12.75" customHeight="1">
      <c r="A28" s="63" t="s">
        <v>93</v>
      </c>
      <c r="B28" s="64" t="s">
        <v>94</v>
      </c>
      <c r="C28" s="70"/>
      <c r="D28" s="70"/>
      <c r="E28" s="432"/>
      <c r="F28" s="22"/>
    </row>
    <row r="29" spans="1:6" ht="12.75" customHeight="1">
      <c r="A29" s="63" t="s">
        <v>95</v>
      </c>
      <c r="B29" s="64" t="s">
        <v>96</v>
      </c>
      <c r="C29" s="70"/>
      <c r="D29" s="70"/>
      <c r="E29" s="432"/>
      <c r="F29" s="22"/>
    </row>
    <row r="30" spans="1:6" ht="12.75" customHeight="1">
      <c r="A30" s="63" t="s">
        <v>97</v>
      </c>
      <c r="B30" s="64" t="s">
        <v>98</v>
      </c>
      <c r="C30" s="70"/>
      <c r="D30" s="70"/>
      <c r="E30" s="432"/>
      <c r="F30" s="22"/>
    </row>
    <row r="31" spans="1:6" ht="12.75" customHeight="1">
      <c r="A31" s="63" t="s">
        <v>99</v>
      </c>
      <c r="B31" s="64" t="s">
        <v>100</v>
      </c>
      <c r="C31" s="70"/>
      <c r="D31" s="70"/>
      <c r="E31" s="432"/>
      <c r="F31" s="22"/>
    </row>
    <row r="32" spans="1:6" ht="12.75" customHeight="1">
      <c r="A32" s="63" t="s">
        <v>101</v>
      </c>
      <c r="B32" s="64" t="s">
        <v>102</v>
      </c>
      <c r="C32" s="70"/>
      <c r="D32" s="70"/>
      <c r="E32" s="432"/>
      <c r="F32" s="22"/>
    </row>
    <row r="33" spans="1:6" ht="12.75" customHeight="1">
      <c r="A33" s="63" t="s">
        <v>103</v>
      </c>
      <c r="B33" s="64" t="s">
        <v>104</v>
      </c>
      <c r="C33" s="70"/>
      <c r="D33" s="70"/>
      <c r="E33" s="432"/>
      <c r="F33" s="22"/>
    </row>
    <row r="34" spans="1:6" ht="12.75" customHeight="1">
      <c r="A34" s="63" t="s">
        <v>105</v>
      </c>
      <c r="B34" s="64" t="s">
        <v>106</v>
      </c>
      <c r="C34" s="70"/>
      <c r="D34" s="70"/>
      <c r="E34" s="432"/>
      <c r="F34" s="22"/>
    </row>
    <row r="35" spans="1:6" ht="12.75" customHeight="1">
      <c r="A35" s="63" t="s">
        <v>107</v>
      </c>
      <c r="B35" s="64" t="s">
        <v>108</v>
      </c>
      <c r="C35" s="70">
        <v>108</v>
      </c>
      <c r="D35" s="70">
        <v>110</v>
      </c>
      <c r="E35" s="432">
        <f>D35/C35*100</f>
        <v>101.85185185185186</v>
      </c>
      <c r="F35" s="22"/>
    </row>
    <row r="36" spans="1:6" ht="12.75" customHeight="1">
      <c r="A36" s="63" t="s">
        <v>88</v>
      </c>
      <c r="B36" s="64" t="s">
        <v>89</v>
      </c>
      <c r="C36" s="70">
        <v>24</v>
      </c>
      <c r="D36" s="70">
        <v>30</v>
      </c>
      <c r="E36" s="432">
        <f>D36/C36*100</f>
        <v>125</v>
      </c>
      <c r="F36" s="22"/>
    </row>
    <row r="37" spans="1:6" ht="12.75" customHeight="1">
      <c r="A37" s="63" t="s">
        <v>109</v>
      </c>
      <c r="B37" s="64" t="s">
        <v>110</v>
      </c>
      <c r="C37" s="70"/>
      <c r="D37" s="70"/>
      <c r="E37" s="432"/>
      <c r="F37" s="22"/>
    </row>
    <row r="38" spans="1:6" ht="12.75" customHeight="1">
      <c r="A38" s="63" t="s">
        <v>111</v>
      </c>
      <c r="B38" s="64" t="s">
        <v>112</v>
      </c>
      <c r="C38" s="70">
        <v>1367</v>
      </c>
      <c r="D38" s="70">
        <v>1400</v>
      </c>
      <c r="E38" s="432">
        <f>D38/C38*100</f>
        <v>102.41404535479151</v>
      </c>
      <c r="F38" s="22"/>
    </row>
    <row r="39" spans="1:6" ht="12.75" customHeight="1">
      <c r="A39" s="63" t="s">
        <v>113</v>
      </c>
      <c r="B39" s="64" t="s">
        <v>114</v>
      </c>
      <c r="C39" s="70"/>
      <c r="D39" s="70"/>
      <c r="E39" s="432"/>
      <c r="F39" s="22"/>
    </row>
    <row r="40" spans="1:6" ht="12.75" customHeight="1">
      <c r="A40" s="63" t="s">
        <v>115</v>
      </c>
      <c r="B40" s="64" t="s">
        <v>116</v>
      </c>
      <c r="C40" s="70"/>
      <c r="D40" s="70"/>
      <c r="E40" s="432"/>
      <c r="F40" s="22"/>
    </row>
    <row r="41" spans="1:6" ht="12.75" customHeight="1">
      <c r="A41" s="63" t="s">
        <v>117</v>
      </c>
      <c r="B41" s="64" t="s">
        <v>118</v>
      </c>
      <c r="C41" s="70"/>
      <c r="D41" s="70"/>
      <c r="E41" s="432"/>
      <c r="F41" s="22"/>
    </row>
    <row r="42" spans="1:6" ht="12.75" customHeight="1">
      <c r="A42" s="63" t="s">
        <v>119</v>
      </c>
      <c r="B42" s="64" t="s">
        <v>120</v>
      </c>
      <c r="C42" s="70"/>
      <c r="D42" s="70"/>
      <c r="E42" s="432"/>
      <c r="F42" s="22"/>
    </row>
    <row r="43" spans="1:6" ht="12.75" customHeight="1">
      <c r="A43" s="63" t="s">
        <v>121</v>
      </c>
      <c r="B43" s="64" t="s">
        <v>122</v>
      </c>
      <c r="C43" s="70"/>
      <c r="D43" s="70"/>
      <c r="E43" s="432"/>
      <c r="F43" s="22"/>
    </row>
    <row r="44" spans="1:6" ht="12.75" customHeight="1">
      <c r="A44" s="68" t="s">
        <v>123</v>
      </c>
      <c r="B44" s="69" t="s">
        <v>124</v>
      </c>
      <c r="C44" s="70"/>
      <c r="D44" s="70"/>
      <c r="E44" s="432"/>
      <c r="F44" s="22"/>
    </row>
    <row r="45" spans="1:6" ht="12.75" customHeight="1">
      <c r="A45" s="68" t="s">
        <v>125</v>
      </c>
      <c r="B45" s="69" t="s">
        <v>126</v>
      </c>
      <c r="C45" s="70"/>
      <c r="D45" s="70"/>
      <c r="E45" s="432"/>
      <c r="F45" s="22"/>
    </row>
    <row r="46" spans="1:6" ht="12.75" customHeight="1">
      <c r="A46" s="68" t="s">
        <v>127</v>
      </c>
      <c r="B46" s="69" t="s">
        <v>128</v>
      </c>
      <c r="C46" s="70"/>
      <c r="D46" s="70"/>
      <c r="E46" s="432"/>
      <c r="F46" s="22"/>
    </row>
    <row r="47" spans="1:5" ht="12.75" customHeight="1">
      <c r="A47" s="68" t="s">
        <v>129</v>
      </c>
      <c r="B47" s="69" t="s">
        <v>130</v>
      </c>
      <c r="C47" s="70"/>
      <c r="D47" s="70"/>
      <c r="E47" s="432"/>
    </row>
    <row r="48" spans="1:5" ht="12.75" customHeight="1">
      <c r="A48" s="68" t="s">
        <v>131</v>
      </c>
      <c r="B48" s="69" t="s">
        <v>132</v>
      </c>
      <c r="C48" s="70"/>
      <c r="D48" s="70"/>
      <c r="E48" s="432"/>
    </row>
    <row r="49" spans="1:5" ht="12.75" customHeight="1">
      <c r="A49" s="68" t="s">
        <v>133</v>
      </c>
      <c r="B49" s="69" t="s">
        <v>134</v>
      </c>
      <c r="C49" s="70"/>
      <c r="D49" s="70"/>
      <c r="E49" s="432"/>
    </row>
    <row r="50" spans="1:5" ht="12.75" customHeight="1">
      <c r="A50" s="68" t="s">
        <v>135</v>
      </c>
      <c r="B50" s="69" t="s">
        <v>136</v>
      </c>
      <c r="C50" s="70"/>
      <c r="D50" s="70"/>
      <c r="E50" s="432"/>
    </row>
    <row r="51" spans="1:5" ht="12.75" customHeight="1">
      <c r="A51" s="68" t="s">
        <v>137</v>
      </c>
      <c r="B51" s="69" t="s">
        <v>138</v>
      </c>
      <c r="C51" s="70"/>
      <c r="D51" s="70"/>
      <c r="E51" s="432"/>
    </row>
    <row r="52" spans="1:5" ht="12.75" customHeight="1">
      <c r="A52" s="68" t="s">
        <v>139</v>
      </c>
      <c r="B52" s="69" t="s">
        <v>140</v>
      </c>
      <c r="C52" s="70"/>
      <c r="D52" s="70"/>
      <c r="E52" s="432"/>
    </row>
    <row r="53" spans="1:5" ht="12.75" customHeight="1">
      <c r="A53" s="68" t="s">
        <v>141</v>
      </c>
      <c r="B53" s="69" t="s">
        <v>142</v>
      </c>
      <c r="C53" s="70"/>
      <c r="D53" s="70"/>
      <c r="E53" s="432"/>
    </row>
    <row r="54" spans="1:5" ht="12.75" customHeight="1">
      <c r="A54" s="71"/>
      <c r="B54" s="34" t="s">
        <v>143</v>
      </c>
      <c r="C54" s="26">
        <f>SUM(C55:C110)</f>
        <v>190163</v>
      </c>
      <c r="D54" s="26">
        <f>SUM(D55:D110)</f>
        <v>191000</v>
      </c>
      <c r="E54" s="428">
        <f>D54/C54*100</f>
        <v>100.44014871452384</v>
      </c>
    </row>
    <row r="55" spans="1:5" ht="12.75" customHeight="1">
      <c r="A55" s="218" t="s">
        <v>144</v>
      </c>
      <c r="B55" s="69" t="s">
        <v>145</v>
      </c>
      <c r="C55" s="65"/>
      <c r="D55" s="65"/>
      <c r="E55" s="432"/>
    </row>
    <row r="56" spans="1:5" ht="12.75" customHeight="1">
      <c r="A56" s="68" t="s">
        <v>146</v>
      </c>
      <c r="B56" s="69" t="s">
        <v>147</v>
      </c>
      <c r="C56" s="65">
        <v>11773</v>
      </c>
      <c r="D56" s="65">
        <v>11800</v>
      </c>
      <c r="E56" s="432">
        <f>D56/C56*100</f>
        <v>100.22933831648689</v>
      </c>
    </row>
    <row r="57" spans="1:5" ht="12.75" customHeight="1">
      <c r="A57" s="68" t="s">
        <v>148</v>
      </c>
      <c r="B57" s="69" t="s">
        <v>149</v>
      </c>
      <c r="C57" s="65">
        <v>5</v>
      </c>
      <c r="D57" s="65"/>
      <c r="E57" s="432">
        <f>D57/C57*100</f>
        <v>0</v>
      </c>
    </row>
    <row r="58" spans="1:5" ht="12.75" customHeight="1">
      <c r="A58" s="68" t="s">
        <v>150</v>
      </c>
      <c r="B58" s="69" t="s">
        <v>151</v>
      </c>
      <c r="C58" s="65"/>
      <c r="D58" s="65"/>
      <c r="E58" s="432"/>
    </row>
    <row r="59" spans="1:5" ht="12.75" customHeight="1">
      <c r="A59" s="63" t="s">
        <v>152</v>
      </c>
      <c r="B59" s="64" t="s">
        <v>153</v>
      </c>
      <c r="C59" s="65">
        <v>3655</v>
      </c>
      <c r="D59" s="65">
        <v>3700</v>
      </c>
      <c r="E59" s="432">
        <f>D59/C59*100</f>
        <v>101.2311901504788</v>
      </c>
    </row>
    <row r="60" spans="1:5" ht="12.75" customHeight="1">
      <c r="A60" s="63" t="s">
        <v>154</v>
      </c>
      <c r="B60" s="64" t="s">
        <v>155</v>
      </c>
      <c r="C60" s="65"/>
      <c r="D60" s="65"/>
      <c r="E60" s="432"/>
    </row>
    <row r="61" spans="1:5" ht="12.75" customHeight="1">
      <c r="A61" s="63" t="s">
        <v>156</v>
      </c>
      <c r="B61" s="64" t="s">
        <v>157</v>
      </c>
      <c r="C61" s="65">
        <v>9241</v>
      </c>
      <c r="D61" s="65">
        <v>9300</v>
      </c>
      <c r="E61" s="432">
        <f>D61/C61*100</f>
        <v>100.6384590412293</v>
      </c>
    </row>
    <row r="62" spans="1:5" ht="12.75" customHeight="1">
      <c r="A62" s="63" t="s">
        <v>158</v>
      </c>
      <c r="B62" s="64" t="s">
        <v>159</v>
      </c>
      <c r="C62" s="65"/>
      <c r="D62" s="65"/>
      <c r="E62" s="432"/>
    </row>
    <row r="63" spans="1:5" ht="12.75" customHeight="1">
      <c r="A63" s="63" t="s">
        <v>160</v>
      </c>
      <c r="B63" s="64" t="s">
        <v>161</v>
      </c>
      <c r="C63" s="65">
        <v>11773</v>
      </c>
      <c r="D63" s="65">
        <v>11800</v>
      </c>
      <c r="E63" s="432">
        <f>D63/C63*100</f>
        <v>100.22933831648689</v>
      </c>
    </row>
    <row r="64" spans="1:5" ht="12.75" customHeight="1">
      <c r="A64" s="63" t="s">
        <v>162</v>
      </c>
      <c r="B64" s="64" t="s">
        <v>163</v>
      </c>
      <c r="C64" s="65"/>
      <c r="D64" s="65"/>
      <c r="E64" s="432"/>
    </row>
    <row r="65" spans="1:5" ht="12.75" customHeight="1">
      <c r="A65" s="63" t="s">
        <v>164</v>
      </c>
      <c r="B65" s="64" t="s">
        <v>165</v>
      </c>
      <c r="C65" s="65">
        <v>6309</v>
      </c>
      <c r="D65" s="65">
        <v>6300</v>
      </c>
      <c r="E65" s="432">
        <f>D65/C65*100</f>
        <v>99.85734664764621</v>
      </c>
    </row>
    <row r="66" spans="1:5" ht="12.75" customHeight="1">
      <c r="A66" s="63" t="s">
        <v>166</v>
      </c>
      <c r="B66" s="64" t="s">
        <v>167</v>
      </c>
      <c r="C66" s="65"/>
      <c r="D66" s="65"/>
      <c r="E66" s="432"/>
    </row>
    <row r="67" spans="1:5" ht="12.75" customHeight="1">
      <c r="A67" s="63" t="s">
        <v>168</v>
      </c>
      <c r="B67" s="64" t="s">
        <v>169</v>
      </c>
      <c r="C67" s="65">
        <v>9774</v>
      </c>
      <c r="D67" s="65">
        <v>9800</v>
      </c>
      <c r="E67" s="432">
        <f>D67/C67*100</f>
        <v>100.26601186822181</v>
      </c>
    </row>
    <row r="68" spans="1:5" ht="12.75" customHeight="1">
      <c r="A68" s="63" t="s">
        <v>170</v>
      </c>
      <c r="B68" s="64" t="s">
        <v>171</v>
      </c>
      <c r="C68" s="65">
        <v>3805</v>
      </c>
      <c r="D68" s="65">
        <v>3800</v>
      </c>
      <c r="E68" s="432">
        <f>D68/C68*100</f>
        <v>99.86859395532196</v>
      </c>
    </row>
    <row r="69" spans="1:5" ht="12.75" customHeight="1">
      <c r="A69" s="63" t="s">
        <v>172</v>
      </c>
      <c r="B69" s="64" t="s">
        <v>173</v>
      </c>
      <c r="C69" s="65"/>
      <c r="D69" s="65"/>
      <c r="E69" s="432"/>
    </row>
    <row r="70" spans="1:5" ht="12.75" customHeight="1">
      <c r="A70" s="63" t="s">
        <v>174</v>
      </c>
      <c r="B70" s="64" t="s">
        <v>175</v>
      </c>
      <c r="C70" s="65"/>
      <c r="D70" s="65"/>
      <c r="E70" s="432"/>
    </row>
    <row r="71" spans="1:5" ht="12.75" customHeight="1">
      <c r="A71" s="63" t="s">
        <v>176</v>
      </c>
      <c r="B71" s="64" t="s">
        <v>177</v>
      </c>
      <c r="C71" s="65"/>
      <c r="D71" s="65"/>
      <c r="E71" s="432"/>
    </row>
    <row r="72" spans="1:5" ht="12.75" customHeight="1">
      <c r="A72" s="63" t="s">
        <v>178</v>
      </c>
      <c r="B72" s="64" t="s">
        <v>179</v>
      </c>
      <c r="C72" s="65"/>
      <c r="D72" s="65"/>
      <c r="E72" s="432"/>
    </row>
    <row r="73" spans="1:5" ht="12.75" customHeight="1">
      <c r="A73" s="63" t="s">
        <v>180</v>
      </c>
      <c r="B73" s="64" t="s">
        <v>181</v>
      </c>
      <c r="C73" s="65">
        <v>8757</v>
      </c>
      <c r="D73" s="65">
        <v>8800</v>
      </c>
      <c r="E73" s="432">
        <f>D73/C73*100</f>
        <v>100.49103574283431</v>
      </c>
    </row>
    <row r="74" spans="1:5" ht="12.75" customHeight="1">
      <c r="A74" s="63" t="s">
        <v>182</v>
      </c>
      <c r="B74" s="64" t="s">
        <v>183</v>
      </c>
      <c r="C74" s="65"/>
      <c r="D74" s="65"/>
      <c r="E74" s="432"/>
    </row>
    <row r="75" spans="1:5" ht="12.75" customHeight="1">
      <c r="A75" s="63" t="s">
        <v>184</v>
      </c>
      <c r="B75" s="64" t="s">
        <v>185</v>
      </c>
      <c r="C75" s="65">
        <v>12460</v>
      </c>
      <c r="D75" s="65">
        <v>12500</v>
      </c>
      <c r="E75" s="432">
        <f>D75/C75*100</f>
        <v>100.32102728731942</v>
      </c>
    </row>
    <row r="76" spans="1:5" ht="12.75" customHeight="1">
      <c r="A76" s="63" t="s">
        <v>186</v>
      </c>
      <c r="B76" s="64" t="s">
        <v>187</v>
      </c>
      <c r="C76" s="65">
        <v>6752</v>
      </c>
      <c r="D76" s="65">
        <v>6800</v>
      </c>
      <c r="E76" s="432">
        <f>D76/C76*100</f>
        <v>100.71090047393365</v>
      </c>
    </row>
    <row r="77" spans="1:5" ht="12.75" customHeight="1">
      <c r="A77" s="63" t="s">
        <v>188</v>
      </c>
      <c r="B77" s="64" t="s">
        <v>189</v>
      </c>
      <c r="C77" s="65">
        <v>6836</v>
      </c>
      <c r="D77" s="65">
        <v>6900</v>
      </c>
      <c r="E77" s="432">
        <f>D77/C77*100</f>
        <v>100.93622001170274</v>
      </c>
    </row>
    <row r="78" spans="1:5" ht="12.75" customHeight="1">
      <c r="A78" s="63" t="s">
        <v>190</v>
      </c>
      <c r="B78" s="64" t="s">
        <v>191</v>
      </c>
      <c r="C78" s="65"/>
      <c r="D78" s="65"/>
      <c r="E78" s="432"/>
    </row>
    <row r="79" spans="1:5" ht="12.75" customHeight="1">
      <c r="A79" s="63" t="s">
        <v>192</v>
      </c>
      <c r="B79" s="64" t="s">
        <v>193</v>
      </c>
      <c r="C79" s="65"/>
      <c r="D79" s="65"/>
      <c r="E79" s="432"/>
    </row>
    <row r="80" spans="1:5" ht="12.75" customHeight="1">
      <c r="A80" s="63" t="s">
        <v>194</v>
      </c>
      <c r="B80" s="64" t="s">
        <v>195</v>
      </c>
      <c r="C80" s="65">
        <v>10178</v>
      </c>
      <c r="D80" s="65">
        <v>10200</v>
      </c>
      <c r="E80" s="432">
        <f>D80/C80*100</f>
        <v>100.2161524857536</v>
      </c>
    </row>
    <row r="81" spans="1:5" ht="12.75" customHeight="1">
      <c r="A81" s="63" t="s">
        <v>196</v>
      </c>
      <c r="B81" s="64" t="s">
        <v>197</v>
      </c>
      <c r="C81" s="65"/>
      <c r="D81" s="65"/>
      <c r="E81" s="432"/>
    </row>
    <row r="82" spans="1:5" ht="12.75" customHeight="1">
      <c r="A82" s="63" t="s">
        <v>198</v>
      </c>
      <c r="B82" s="64" t="s">
        <v>199</v>
      </c>
      <c r="C82" s="65">
        <v>8397</v>
      </c>
      <c r="D82" s="65">
        <v>8400</v>
      </c>
      <c r="E82" s="432">
        <f>D82/C82*100</f>
        <v>100.03572704537336</v>
      </c>
    </row>
    <row r="83" spans="1:5" ht="12.75" customHeight="1">
      <c r="A83" s="63" t="s">
        <v>200</v>
      </c>
      <c r="B83" s="64" t="s">
        <v>201</v>
      </c>
      <c r="C83" s="65">
        <v>8293</v>
      </c>
      <c r="D83" s="65">
        <v>8300</v>
      </c>
      <c r="E83" s="432">
        <f>D83/C83*100</f>
        <v>100.08440853732064</v>
      </c>
    </row>
    <row r="84" spans="1:5" ht="12.75" customHeight="1">
      <c r="A84" s="63" t="s">
        <v>202</v>
      </c>
      <c r="B84" s="64" t="s">
        <v>203</v>
      </c>
      <c r="C84" s="11"/>
      <c r="D84" s="11"/>
      <c r="E84" s="432"/>
    </row>
    <row r="85" spans="1:5" ht="12.75" customHeight="1">
      <c r="A85" s="63" t="s">
        <v>204</v>
      </c>
      <c r="B85" s="64" t="s">
        <v>205</v>
      </c>
      <c r="C85" s="11"/>
      <c r="D85" s="11"/>
      <c r="E85" s="432"/>
    </row>
    <row r="86" spans="1:5" ht="12.75" customHeight="1">
      <c r="A86" s="63" t="s">
        <v>206</v>
      </c>
      <c r="B86" s="64" t="s">
        <v>207</v>
      </c>
      <c r="C86" s="11"/>
      <c r="D86" s="11"/>
      <c r="E86" s="432"/>
    </row>
    <row r="87" spans="1:5" ht="12.75" customHeight="1">
      <c r="A87" s="63" t="s">
        <v>208</v>
      </c>
      <c r="B87" s="64" t="s">
        <v>209</v>
      </c>
      <c r="C87" s="11">
        <v>2066</v>
      </c>
      <c r="D87" s="11">
        <v>2100</v>
      </c>
      <c r="E87" s="432">
        <f>D87/C87*100</f>
        <v>101.6456921587609</v>
      </c>
    </row>
    <row r="88" spans="1:5" ht="12.75" customHeight="1">
      <c r="A88" s="63" t="s">
        <v>210</v>
      </c>
      <c r="B88" s="64" t="s">
        <v>211</v>
      </c>
      <c r="C88" s="11">
        <v>6836</v>
      </c>
      <c r="D88" s="11">
        <v>6900</v>
      </c>
      <c r="E88" s="432">
        <f>D88/C88*100</f>
        <v>100.93622001170274</v>
      </c>
    </row>
    <row r="89" spans="1:5" ht="12.75" customHeight="1">
      <c r="A89" s="63" t="s">
        <v>212</v>
      </c>
      <c r="B89" s="64" t="s">
        <v>213</v>
      </c>
      <c r="C89" s="11"/>
      <c r="D89" s="11"/>
      <c r="E89" s="432"/>
    </row>
    <row r="90" spans="1:5" ht="12.75" customHeight="1">
      <c r="A90" s="63" t="s">
        <v>214</v>
      </c>
      <c r="B90" s="64" t="s">
        <v>215</v>
      </c>
      <c r="C90" s="11"/>
      <c r="D90" s="11"/>
      <c r="E90" s="432"/>
    </row>
    <row r="91" spans="1:5" ht="12.75" customHeight="1">
      <c r="A91" s="63" t="s">
        <v>216</v>
      </c>
      <c r="B91" s="64" t="s">
        <v>217</v>
      </c>
      <c r="C91" s="11"/>
      <c r="D91" s="11"/>
      <c r="E91" s="432"/>
    </row>
    <row r="92" spans="1:5" ht="25.5">
      <c r="A92" s="301" t="s">
        <v>218</v>
      </c>
      <c r="B92" s="64" t="s">
        <v>219</v>
      </c>
      <c r="C92" s="11"/>
      <c r="D92" s="11"/>
      <c r="E92" s="432"/>
    </row>
    <row r="93" spans="1:5" ht="12.75" customHeight="1">
      <c r="A93" s="63" t="s">
        <v>220</v>
      </c>
      <c r="B93" s="64" t="s">
        <v>221</v>
      </c>
      <c r="C93" s="11"/>
      <c r="D93" s="11"/>
      <c r="E93" s="432"/>
    </row>
    <row r="94" spans="1:5" ht="12.75" customHeight="1">
      <c r="A94" s="63" t="s">
        <v>222</v>
      </c>
      <c r="B94" s="64" t="s">
        <v>223</v>
      </c>
      <c r="C94" s="11">
        <v>2397</v>
      </c>
      <c r="D94" s="11">
        <v>2400</v>
      </c>
      <c r="E94" s="432">
        <f>D94/C94*100</f>
        <v>100.12515644555695</v>
      </c>
    </row>
    <row r="95" spans="1:5" ht="12.75" customHeight="1">
      <c r="A95" s="63" t="s">
        <v>224</v>
      </c>
      <c r="B95" s="64" t="s">
        <v>225</v>
      </c>
      <c r="C95" s="11"/>
      <c r="D95" s="11"/>
      <c r="E95" s="432"/>
    </row>
    <row r="96" spans="1:5" ht="12.75" customHeight="1">
      <c r="A96" s="63" t="s">
        <v>226</v>
      </c>
      <c r="B96" s="64" t="s">
        <v>227</v>
      </c>
      <c r="C96" s="11">
        <v>11840</v>
      </c>
      <c r="D96" s="11">
        <v>11900</v>
      </c>
      <c r="E96" s="432">
        <f>D96/C96*100</f>
        <v>100.50675675675676</v>
      </c>
    </row>
    <row r="97" spans="1:5" ht="12.75" customHeight="1">
      <c r="A97" s="63" t="s">
        <v>228</v>
      </c>
      <c r="B97" s="64" t="s">
        <v>229</v>
      </c>
      <c r="C97" s="11">
        <v>2936</v>
      </c>
      <c r="D97" s="11">
        <v>3000</v>
      </c>
      <c r="E97" s="432">
        <f>D97/C97*100</f>
        <v>102.17983651226159</v>
      </c>
    </row>
    <row r="98" spans="1:5" ht="12.75" customHeight="1">
      <c r="A98" s="63" t="s">
        <v>230</v>
      </c>
      <c r="B98" s="64" t="s">
        <v>231</v>
      </c>
      <c r="C98" s="11"/>
      <c r="D98" s="11"/>
      <c r="E98" s="432"/>
    </row>
    <row r="99" spans="1:5" ht="12.75" customHeight="1">
      <c r="A99" s="63" t="s">
        <v>232</v>
      </c>
      <c r="B99" s="64" t="s">
        <v>233</v>
      </c>
      <c r="C99" s="11"/>
      <c r="D99" s="11"/>
      <c r="E99" s="432"/>
    </row>
    <row r="100" spans="1:5" ht="12.75" customHeight="1">
      <c r="A100" s="63" t="s">
        <v>234</v>
      </c>
      <c r="B100" s="64" t="s">
        <v>235</v>
      </c>
      <c r="C100" s="11">
        <v>8598</v>
      </c>
      <c r="D100" s="11">
        <v>8600</v>
      </c>
      <c r="E100" s="432">
        <f>D100/C100*100</f>
        <v>100.02326122354035</v>
      </c>
    </row>
    <row r="101" spans="1:5" ht="12.75" customHeight="1">
      <c r="A101" s="63" t="s">
        <v>236</v>
      </c>
      <c r="B101" s="64" t="s">
        <v>237</v>
      </c>
      <c r="C101" s="11"/>
      <c r="D101" s="11"/>
      <c r="E101" s="432"/>
    </row>
    <row r="102" spans="1:5" ht="12.75" customHeight="1">
      <c r="A102" s="63" t="s">
        <v>238</v>
      </c>
      <c r="B102" s="64" t="s">
        <v>239</v>
      </c>
      <c r="C102" s="11"/>
      <c r="D102" s="11"/>
      <c r="E102" s="432"/>
    </row>
    <row r="103" spans="1:5" ht="12.75" customHeight="1">
      <c r="A103" s="63" t="s">
        <v>240</v>
      </c>
      <c r="B103" s="64" t="s">
        <v>241</v>
      </c>
      <c r="C103" s="11">
        <v>6836</v>
      </c>
      <c r="D103" s="11">
        <v>6900</v>
      </c>
      <c r="E103" s="432">
        <f>D103/C103*100</f>
        <v>100.93622001170274</v>
      </c>
    </row>
    <row r="104" spans="1:5" ht="12.75" customHeight="1">
      <c r="A104" s="63" t="s">
        <v>242</v>
      </c>
      <c r="B104" s="64" t="s">
        <v>243</v>
      </c>
      <c r="C104" s="11">
        <v>6844</v>
      </c>
      <c r="D104" s="11">
        <v>6900</v>
      </c>
      <c r="E104" s="432">
        <f>D104/C104*100</f>
        <v>100.81823495032145</v>
      </c>
    </row>
    <row r="105" spans="1:5" ht="12.75" customHeight="1">
      <c r="A105" s="63" t="s">
        <v>244</v>
      </c>
      <c r="B105" s="64" t="s">
        <v>245</v>
      </c>
      <c r="C105" s="11">
        <v>1566</v>
      </c>
      <c r="D105" s="11">
        <v>1600</v>
      </c>
      <c r="E105" s="432">
        <f>D105/C105*100</f>
        <v>102.17113665389527</v>
      </c>
    </row>
    <row r="106" spans="1:5" ht="12.75" customHeight="1">
      <c r="A106" s="63" t="s">
        <v>246</v>
      </c>
      <c r="B106" s="64" t="s">
        <v>247</v>
      </c>
      <c r="C106" s="11"/>
      <c r="D106" s="11"/>
      <c r="E106" s="432"/>
    </row>
    <row r="107" spans="1:5" ht="12.75" customHeight="1">
      <c r="A107" s="63" t="s">
        <v>248</v>
      </c>
      <c r="B107" s="64" t="s">
        <v>249</v>
      </c>
      <c r="C107" s="11">
        <v>10179</v>
      </c>
      <c r="D107" s="11">
        <v>10200</v>
      </c>
      <c r="E107" s="432">
        <f>D107/C107*100</f>
        <v>100.20630710285883</v>
      </c>
    </row>
    <row r="108" spans="1:5" ht="12.75" customHeight="1">
      <c r="A108" s="63" t="s">
        <v>250</v>
      </c>
      <c r="B108" s="64" t="s">
        <v>251</v>
      </c>
      <c r="C108" s="11"/>
      <c r="D108" s="11"/>
      <c r="E108" s="432"/>
    </row>
    <row r="109" spans="1:5" ht="12.75" customHeight="1">
      <c r="A109" s="63" t="s">
        <v>252</v>
      </c>
      <c r="B109" s="64" t="s">
        <v>253</v>
      </c>
      <c r="C109" s="11">
        <v>12057</v>
      </c>
      <c r="D109" s="11">
        <v>12100</v>
      </c>
      <c r="E109" s="432">
        <f>D109/C109*100</f>
        <v>100.35663929667413</v>
      </c>
    </row>
    <row r="110" spans="1:5" ht="12.75" customHeight="1">
      <c r="A110" s="63" t="s">
        <v>254</v>
      </c>
      <c r="B110" s="64" t="s">
        <v>255</v>
      </c>
      <c r="C110" s="11"/>
      <c r="D110" s="11"/>
      <c r="E110" s="432"/>
    </row>
    <row r="111" spans="1:5" ht="12.75" customHeight="1">
      <c r="A111" s="71"/>
      <c r="B111" s="34" t="s">
        <v>256</v>
      </c>
      <c r="C111" s="26">
        <f>SUM(C112:C117)</f>
        <v>0</v>
      </c>
      <c r="D111" s="26">
        <f>SUM(D112:D117)</f>
        <v>0</v>
      </c>
      <c r="E111" s="428"/>
    </row>
    <row r="112" spans="1:5" ht="12.75" customHeight="1">
      <c r="A112" s="63" t="s">
        <v>257</v>
      </c>
      <c r="B112" s="64" t="s">
        <v>258</v>
      </c>
      <c r="C112" s="11"/>
      <c r="D112" s="11"/>
      <c r="E112" s="432"/>
    </row>
    <row r="113" spans="1:5" ht="12.75" customHeight="1">
      <c r="A113" s="63" t="s">
        <v>259</v>
      </c>
      <c r="B113" s="64" t="s">
        <v>260</v>
      </c>
      <c r="C113" s="11"/>
      <c r="D113" s="11"/>
      <c r="E113" s="432"/>
    </row>
    <row r="114" spans="1:5" ht="12.75" customHeight="1">
      <c r="A114" s="63" t="s">
        <v>261</v>
      </c>
      <c r="B114" s="64" t="s">
        <v>262</v>
      </c>
      <c r="C114" s="11"/>
      <c r="D114" s="11"/>
      <c r="E114" s="432"/>
    </row>
    <row r="115" spans="1:5" ht="12.75" customHeight="1">
      <c r="A115" s="63" t="s">
        <v>263</v>
      </c>
      <c r="B115" s="64" t="s">
        <v>264</v>
      </c>
      <c r="C115" s="11"/>
      <c r="D115" s="11"/>
      <c r="E115" s="432"/>
    </row>
    <row r="116" spans="1:5" ht="12.75" customHeight="1">
      <c r="A116" s="63" t="s">
        <v>265</v>
      </c>
      <c r="B116" s="64" t="s">
        <v>266</v>
      </c>
      <c r="C116" s="11"/>
      <c r="D116" s="11"/>
      <c r="E116" s="432"/>
    </row>
    <row r="117" spans="1:5" ht="12.75" customHeight="1">
      <c r="A117" s="63" t="s">
        <v>267</v>
      </c>
      <c r="B117" s="64" t="s">
        <v>272</v>
      </c>
      <c r="C117" s="11"/>
      <c r="D117" s="11"/>
      <c r="E117" s="432"/>
    </row>
    <row r="118" spans="1:5" ht="12.75" customHeight="1">
      <c r="A118" s="43"/>
      <c r="B118" s="34" t="s">
        <v>87</v>
      </c>
      <c r="C118" s="26">
        <f>SUM(C119:C135)</f>
        <v>26092</v>
      </c>
      <c r="D118" s="26">
        <f>SUM(D119:D135)</f>
        <v>26200</v>
      </c>
      <c r="E118" s="428">
        <f>D118/C118*100</f>
        <v>100.4139199754714</v>
      </c>
    </row>
    <row r="119" spans="1:5" ht="12.75" customHeight="1">
      <c r="A119" s="72" t="s">
        <v>53</v>
      </c>
      <c r="B119" s="73" t="s">
        <v>54</v>
      </c>
      <c r="C119" s="65"/>
      <c r="D119" s="65"/>
      <c r="E119" s="432"/>
    </row>
    <row r="120" spans="1:5" ht="12.75" customHeight="1">
      <c r="A120" s="72" t="s">
        <v>55</v>
      </c>
      <c r="B120" s="73" t="s">
        <v>56</v>
      </c>
      <c r="C120" s="65"/>
      <c r="D120" s="65"/>
      <c r="E120" s="432"/>
    </row>
    <row r="121" spans="1:5" ht="24.75" customHeight="1">
      <c r="A121" s="315" t="s">
        <v>57</v>
      </c>
      <c r="B121" s="73" t="s">
        <v>58</v>
      </c>
      <c r="C121" s="65"/>
      <c r="D121" s="65"/>
      <c r="E121" s="432"/>
    </row>
    <row r="122" spans="1:5" ht="12.75" customHeight="1">
      <c r="A122" s="72" t="s">
        <v>59</v>
      </c>
      <c r="B122" s="73" t="s">
        <v>60</v>
      </c>
      <c r="C122" s="65">
        <v>13046</v>
      </c>
      <c r="D122" s="65">
        <v>13100</v>
      </c>
      <c r="E122" s="432">
        <f>D122/C122*100</f>
        <v>100.4139199754714</v>
      </c>
    </row>
    <row r="123" spans="1:5" ht="12.75" customHeight="1">
      <c r="A123" s="72" t="s">
        <v>61</v>
      </c>
      <c r="B123" s="73" t="s">
        <v>62</v>
      </c>
      <c r="C123" s="65"/>
      <c r="D123" s="65"/>
      <c r="E123" s="432"/>
    </row>
    <row r="124" spans="1:5" ht="12.75" customHeight="1">
      <c r="A124" s="72" t="s">
        <v>63</v>
      </c>
      <c r="B124" s="73" t="s">
        <v>64</v>
      </c>
      <c r="C124" s="65"/>
      <c r="D124" s="65"/>
      <c r="E124" s="432"/>
    </row>
    <row r="125" spans="1:5" ht="12.75" customHeight="1">
      <c r="A125" s="72" t="s">
        <v>65</v>
      </c>
      <c r="B125" s="73" t="s">
        <v>66</v>
      </c>
      <c r="C125" s="65"/>
      <c r="D125" s="65"/>
      <c r="E125" s="432"/>
    </row>
    <row r="126" spans="1:5" ht="12.75" customHeight="1">
      <c r="A126" s="72" t="s">
        <v>67</v>
      </c>
      <c r="B126" s="73" t="s">
        <v>68</v>
      </c>
      <c r="C126" s="65"/>
      <c r="D126" s="65"/>
      <c r="E126" s="432"/>
    </row>
    <row r="127" spans="1:5" ht="12.75" customHeight="1">
      <c r="A127" s="72" t="s">
        <v>69</v>
      </c>
      <c r="B127" s="73" t="s">
        <v>70</v>
      </c>
      <c r="C127" s="65"/>
      <c r="D127" s="65"/>
      <c r="E127" s="432"/>
    </row>
    <row r="128" spans="1:5" ht="12.75" customHeight="1">
      <c r="A128" s="72" t="s">
        <v>71</v>
      </c>
      <c r="B128" s="73" t="s">
        <v>72</v>
      </c>
      <c r="C128" s="65"/>
      <c r="D128" s="65"/>
      <c r="E128" s="432"/>
    </row>
    <row r="129" spans="1:5" ht="12.75" customHeight="1">
      <c r="A129" s="72" t="s">
        <v>73</v>
      </c>
      <c r="B129" s="73" t="s">
        <v>74</v>
      </c>
      <c r="C129" s="65"/>
      <c r="D129" s="65"/>
      <c r="E129" s="432"/>
    </row>
    <row r="130" spans="1:5" ht="12.75" customHeight="1">
      <c r="A130" s="72" t="s">
        <v>75</v>
      </c>
      <c r="B130" s="73" t="s">
        <v>76</v>
      </c>
      <c r="C130" s="65"/>
      <c r="D130" s="65"/>
      <c r="E130" s="432"/>
    </row>
    <row r="131" spans="1:5" ht="12.75" customHeight="1">
      <c r="A131" s="72" t="s">
        <v>77</v>
      </c>
      <c r="B131" s="73" t="s">
        <v>78</v>
      </c>
      <c r="C131" s="65"/>
      <c r="D131" s="65"/>
      <c r="E131" s="432"/>
    </row>
    <row r="132" spans="1:5" ht="12.75" customHeight="1">
      <c r="A132" s="72" t="s">
        <v>79</v>
      </c>
      <c r="B132" s="73" t="s">
        <v>80</v>
      </c>
      <c r="C132" s="65"/>
      <c r="D132" s="65"/>
      <c r="E132" s="432"/>
    </row>
    <row r="133" spans="1:5" ht="12.75" customHeight="1">
      <c r="A133" s="72" t="s">
        <v>81</v>
      </c>
      <c r="B133" s="73" t="s">
        <v>82</v>
      </c>
      <c r="C133" s="65">
        <v>13046</v>
      </c>
      <c r="D133" s="65">
        <v>13100</v>
      </c>
      <c r="E133" s="432">
        <f>D133/C133*100</f>
        <v>100.4139199754714</v>
      </c>
    </row>
    <row r="134" spans="1:5" ht="12.75" customHeight="1">
      <c r="A134" s="72" t="s">
        <v>83</v>
      </c>
      <c r="B134" s="73" t="s">
        <v>84</v>
      </c>
      <c r="C134" s="65"/>
      <c r="D134" s="65"/>
      <c r="E134" s="432"/>
    </row>
    <row r="135" spans="1:5" ht="12.75" customHeight="1">
      <c r="A135" s="72" t="s">
        <v>85</v>
      </c>
      <c r="B135" s="73" t="s">
        <v>86</v>
      </c>
      <c r="C135" s="65"/>
      <c r="D135" s="65"/>
      <c r="E135" s="432"/>
    </row>
    <row r="136" spans="1:5" ht="12.75" customHeight="1">
      <c r="A136" s="43"/>
      <c r="B136" s="34" t="s">
        <v>42</v>
      </c>
      <c r="C136" s="26">
        <f>SUM(C137:C142)</f>
        <v>510</v>
      </c>
      <c r="D136" s="26">
        <f>SUM(D137:D142)</f>
        <v>510</v>
      </c>
      <c r="E136" s="428">
        <f>D136/C136*100</f>
        <v>100</v>
      </c>
    </row>
    <row r="137" spans="1:5" ht="12.75" customHeight="1">
      <c r="A137" s="63" t="s">
        <v>43</v>
      </c>
      <c r="B137" s="64" t="s">
        <v>44</v>
      </c>
      <c r="C137" s="65">
        <v>510</v>
      </c>
      <c r="D137" s="65">
        <v>510</v>
      </c>
      <c r="E137" s="432">
        <f>D137/C137*100</f>
        <v>100</v>
      </c>
    </row>
    <row r="138" spans="1:5" ht="12.75" customHeight="1">
      <c r="A138" s="63" t="s">
        <v>300</v>
      </c>
      <c r="B138" s="64" t="s">
        <v>323</v>
      </c>
      <c r="C138" s="65"/>
      <c r="D138" s="65"/>
      <c r="E138" s="432"/>
    </row>
    <row r="139" spans="1:5" ht="12.75" customHeight="1">
      <c r="A139" s="63" t="s">
        <v>45</v>
      </c>
      <c r="B139" s="64" t="s">
        <v>46</v>
      </c>
      <c r="C139" s="65"/>
      <c r="D139" s="65"/>
      <c r="E139" s="432"/>
    </row>
    <row r="140" spans="1:5" ht="12.75" customHeight="1">
      <c r="A140" s="63" t="s">
        <v>47</v>
      </c>
      <c r="B140" s="64" t="s">
        <v>48</v>
      </c>
      <c r="C140" s="65"/>
      <c r="D140" s="65"/>
      <c r="E140" s="432"/>
    </row>
    <row r="141" spans="1:5" ht="12.75" customHeight="1">
      <c r="A141" s="63" t="s">
        <v>49</v>
      </c>
      <c r="B141" s="64" t="s">
        <v>50</v>
      </c>
      <c r="C141" s="65"/>
      <c r="D141" s="65"/>
      <c r="E141" s="432"/>
    </row>
    <row r="142" spans="1:5" ht="12.75" customHeight="1">
      <c r="A142" s="63" t="s">
        <v>51</v>
      </c>
      <c r="B142" s="64" t="s">
        <v>52</v>
      </c>
      <c r="C142" s="65"/>
      <c r="D142" s="65"/>
      <c r="E142" s="432"/>
    </row>
    <row r="143" spans="1:5" ht="21" customHeight="1">
      <c r="A143" s="214"/>
      <c r="B143" s="215" t="s">
        <v>796</v>
      </c>
      <c r="C143" s="216">
        <f>C8+C19+C26+C54+C111+C118+C136</f>
        <v>258589</v>
      </c>
      <c r="D143" s="216">
        <f>D8+D19+D26+D54+D111+D118+D136</f>
        <v>259950</v>
      </c>
      <c r="E143" s="439">
        <f>D143/C143*100</f>
        <v>100.5263178248108</v>
      </c>
    </row>
    <row r="144" spans="1:5" ht="15" customHeight="1">
      <c r="A144" s="66"/>
      <c r="B144" s="67" t="s">
        <v>273</v>
      </c>
      <c r="C144" s="26"/>
      <c r="D144" s="26"/>
      <c r="E144" s="428"/>
    </row>
    <row r="145" spans="1:5" ht="12.75" customHeight="1">
      <c r="A145" s="63" t="s">
        <v>274</v>
      </c>
      <c r="B145" s="64" t="s">
        <v>275</v>
      </c>
      <c r="C145" s="65"/>
      <c r="D145" s="65"/>
      <c r="E145" s="432"/>
    </row>
    <row r="146" spans="1:5" ht="12.75" customHeight="1">
      <c r="A146" s="63" t="s">
        <v>276</v>
      </c>
      <c r="B146" s="64" t="s">
        <v>277</v>
      </c>
      <c r="C146" s="65"/>
      <c r="D146" s="65"/>
      <c r="E146" s="432"/>
    </row>
    <row r="147" spans="1:5" ht="20.25" customHeight="1">
      <c r="A147" s="217"/>
      <c r="B147" s="215" t="s">
        <v>797</v>
      </c>
      <c r="C147" s="219">
        <f>C145+C146</f>
        <v>0</v>
      </c>
      <c r="D147" s="219">
        <f>D145+D146</f>
        <v>0</v>
      </c>
      <c r="E147" s="439"/>
    </row>
    <row r="148" spans="1:5" ht="19.5" customHeight="1">
      <c r="A148" s="217"/>
      <c r="B148" s="215" t="s">
        <v>798</v>
      </c>
      <c r="C148" s="219">
        <f>C143+C147</f>
        <v>258589</v>
      </c>
      <c r="D148" s="219">
        <f>D143+D147</f>
        <v>259950</v>
      </c>
      <c r="E148" s="439">
        <f>D148/C148*100</f>
        <v>100.5263178248108</v>
      </c>
    </row>
    <row r="149" spans="1:5" ht="20.25" customHeight="1" thickBot="1">
      <c r="A149" s="74"/>
      <c r="B149" s="267" t="s">
        <v>548</v>
      </c>
      <c r="C149" s="268">
        <v>16488</v>
      </c>
      <c r="D149" s="268">
        <v>16500</v>
      </c>
      <c r="E149" s="440">
        <f>D149/C149*100</f>
        <v>100.07278020378456</v>
      </c>
    </row>
    <row r="151" spans="1:4" ht="23.25" customHeight="1">
      <c r="A151" s="635" t="s">
        <v>781</v>
      </c>
      <c r="B151" s="635"/>
      <c r="C151" s="635"/>
      <c r="D151" s="635"/>
    </row>
  </sheetData>
  <sheetProtection password="CA27" sheet="1"/>
  <mergeCells count="2">
    <mergeCell ref="A151:D151"/>
    <mergeCell ref="A2:B2"/>
  </mergeCells>
  <printOptions/>
  <pageMargins left="0.7" right="0.7" top="0.75" bottom="0.75" header="0.3" footer="0.3"/>
  <pageSetup horizontalDpi="600" verticalDpi="600" orientation="portrait" paperSize="9" scale="92" r:id="rId1"/>
  <headerFooter>
    <oddFooter>&amp;R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49"/>
  <sheetViews>
    <sheetView zoomScalePageLayoutView="0" workbookViewId="0" topLeftCell="A22">
      <selection activeCell="F32" sqref="F32:F33"/>
    </sheetView>
  </sheetViews>
  <sheetFormatPr defaultColWidth="9.140625" defaultRowHeight="12.75"/>
  <cols>
    <col min="1" max="2" width="9.140625" style="6" customWidth="1"/>
    <col min="3" max="3" width="49.28125" style="6" customWidth="1"/>
    <col min="4" max="4" width="11.57421875" style="6" customWidth="1"/>
    <col min="5" max="6" width="10.28125" style="6" customWidth="1"/>
    <col min="7" max="16384" width="9.140625" style="6" customWidth="1"/>
  </cols>
  <sheetData>
    <row r="1" spans="1:2" ht="12.75">
      <c r="A1" s="44" t="s">
        <v>614</v>
      </c>
      <c r="B1" s="44"/>
    </row>
    <row r="2" spans="1:6" ht="13.5" thickBot="1">
      <c r="A2" s="44" t="s">
        <v>805</v>
      </c>
      <c r="F2" s="21" t="s">
        <v>357</v>
      </c>
    </row>
    <row r="3" spans="1:6" ht="50.25" customHeight="1">
      <c r="A3" s="29" t="s">
        <v>694</v>
      </c>
      <c r="B3" s="30" t="s">
        <v>695</v>
      </c>
      <c r="C3" s="45" t="s">
        <v>421</v>
      </c>
      <c r="D3" s="24" t="s">
        <v>808</v>
      </c>
      <c r="E3" s="25" t="s">
        <v>806</v>
      </c>
      <c r="F3" s="18" t="s">
        <v>792</v>
      </c>
    </row>
    <row r="4" spans="1:6" ht="19.5" customHeight="1">
      <c r="A4" s="46"/>
      <c r="B4" s="47"/>
      <c r="C4" s="318" t="s">
        <v>506</v>
      </c>
      <c r="D4" s="319">
        <f>D5+D6+D7+D8+D11+D12+D13+D14</f>
        <v>4357</v>
      </c>
      <c r="E4" s="319">
        <f>E5+E6+E7+E8+E11+E12+E13+E14</f>
        <v>4190</v>
      </c>
      <c r="F4" s="428">
        <f>E4/D4*100</f>
        <v>96.16708744549001</v>
      </c>
    </row>
    <row r="5" spans="1:6" ht="19.5" customHeight="1">
      <c r="A5" s="223" t="s">
        <v>438</v>
      </c>
      <c r="B5" s="224"/>
      <c r="C5" s="220" t="s">
        <v>549</v>
      </c>
      <c r="D5" s="221">
        <v>94</v>
      </c>
      <c r="E5" s="225">
        <v>100</v>
      </c>
      <c r="F5" s="432">
        <f aca="true" t="shared" si="0" ref="F5:F34">E5/D5*100</f>
        <v>106.38297872340425</v>
      </c>
    </row>
    <row r="6" spans="1:6" ht="19.5" customHeight="1">
      <c r="A6" s="223" t="s">
        <v>439</v>
      </c>
      <c r="B6" s="224"/>
      <c r="C6" s="220" t="s">
        <v>550</v>
      </c>
      <c r="D6" s="221">
        <v>154</v>
      </c>
      <c r="E6" s="225">
        <v>100</v>
      </c>
      <c r="F6" s="432">
        <f t="shared" si="0"/>
        <v>64.93506493506493</v>
      </c>
    </row>
    <row r="7" spans="1:6" ht="19.5" customHeight="1">
      <c r="A7" s="223" t="s">
        <v>440</v>
      </c>
      <c r="B7" s="224"/>
      <c r="C7" s="220" t="s">
        <v>551</v>
      </c>
      <c r="D7" s="221">
        <v>2061</v>
      </c>
      <c r="E7" s="225">
        <v>2000</v>
      </c>
      <c r="F7" s="432">
        <f t="shared" si="0"/>
        <v>97.0402717127608</v>
      </c>
    </row>
    <row r="8" spans="1:6" ht="19.5" customHeight="1">
      <c r="A8" s="227" t="s">
        <v>441</v>
      </c>
      <c r="B8" s="228"/>
      <c r="C8" s="222" t="s">
        <v>552</v>
      </c>
      <c r="D8" s="229">
        <f>D9+D10</f>
        <v>1860</v>
      </c>
      <c r="E8" s="229">
        <v>1800</v>
      </c>
      <c r="F8" s="430">
        <f t="shared" si="0"/>
        <v>96.7741935483871</v>
      </c>
    </row>
    <row r="9" spans="1:9" ht="19.5" customHeight="1">
      <c r="A9" s="223">
        <v>2200046</v>
      </c>
      <c r="B9" s="224">
        <v>12</v>
      </c>
      <c r="C9" s="220" t="s">
        <v>378</v>
      </c>
      <c r="D9" s="221"/>
      <c r="E9" s="225"/>
      <c r="F9" s="432" t="e">
        <f t="shared" si="0"/>
        <v>#DIV/0!</v>
      </c>
      <c r="G9" s="7"/>
      <c r="H9" s="7"/>
      <c r="I9" s="7"/>
    </row>
    <row r="10" spans="1:9" ht="25.5" customHeight="1">
      <c r="A10" s="223">
        <v>2200046</v>
      </c>
      <c r="B10" s="226" t="s">
        <v>656</v>
      </c>
      <c r="C10" s="220" t="s">
        <v>553</v>
      </c>
      <c r="D10" s="221">
        <v>1860</v>
      </c>
      <c r="E10" s="225">
        <v>1800</v>
      </c>
      <c r="F10" s="432">
        <f t="shared" si="0"/>
        <v>96.7741935483871</v>
      </c>
      <c r="G10" s="49"/>
      <c r="H10" s="50"/>
      <c r="I10" s="51"/>
    </row>
    <row r="11" spans="1:9" ht="28.5" customHeight="1">
      <c r="A11" s="223" t="s">
        <v>442</v>
      </c>
      <c r="B11" s="224"/>
      <c r="C11" s="220" t="s">
        <v>554</v>
      </c>
      <c r="D11" s="221">
        <v>173</v>
      </c>
      <c r="E11" s="225">
        <v>180</v>
      </c>
      <c r="F11" s="432">
        <f t="shared" si="0"/>
        <v>104.04624277456647</v>
      </c>
      <c r="G11" s="49"/>
      <c r="H11" s="50"/>
      <c r="I11" s="7"/>
    </row>
    <row r="12" spans="1:6" ht="19.5" customHeight="1">
      <c r="A12" s="223" t="s">
        <v>444</v>
      </c>
      <c r="B12" s="224"/>
      <c r="C12" s="220" t="s">
        <v>443</v>
      </c>
      <c r="D12" s="221">
        <v>15</v>
      </c>
      <c r="E12" s="225">
        <v>10</v>
      </c>
      <c r="F12" s="432">
        <f t="shared" si="0"/>
        <v>66.66666666666666</v>
      </c>
    </row>
    <row r="13" spans="1:6" ht="24.75" customHeight="1">
      <c r="A13" s="227">
        <v>2200129</v>
      </c>
      <c r="B13" s="228"/>
      <c r="C13" s="222" t="s">
        <v>320</v>
      </c>
      <c r="D13" s="229"/>
      <c r="E13" s="230"/>
      <c r="F13" s="430" t="e">
        <f t="shared" si="0"/>
        <v>#DIV/0!</v>
      </c>
    </row>
    <row r="14" spans="1:6" ht="27.75" customHeight="1">
      <c r="A14" s="227">
        <v>2200129</v>
      </c>
      <c r="B14" s="228">
        <v>33</v>
      </c>
      <c r="C14" s="222" t="s">
        <v>320</v>
      </c>
      <c r="D14" s="229"/>
      <c r="E14" s="230"/>
      <c r="F14" s="430" t="e">
        <f t="shared" si="0"/>
        <v>#DIV/0!</v>
      </c>
    </row>
    <row r="15" spans="1:6" ht="19.5" customHeight="1">
      <c r="A15" s="223"/>
      <c r="B15" s="224"/>
      <c r="C15" s="222" t="s">
        <v>667</v>
      </c>
      <c r="D15" s="229">
        <v>3416</v>
      </c>
      <c r="E15" s="229">
        <v>3350</v>
      </c>
      <c r="F15" s="430">
        <f t="shared" si="0"/>
        <v>98.06791569086651</v>
      </c>
    </row>
    <row r="16" spans="1:6" ht="19.5" customHeight="1">
      <c r="A16" s="320"/>
      <c r="B16" s="321"/>
      <c r="C16" s="318" t="s">
        <v>520</v>
      </c>
      <c r="D16" s="443">
        <f>D17+D18+D19</f>
        <v>0</v>
      </c>
      <c r="E16" s="443">
        <f>E17+E18+E19</f>
        <v>0</v>
      </c>
      <c r="F16" s="428" t="e">
        <f t="shared" si="0"/>
        <v>#DIV/0!</v>
      </c>
    </row>
    <row r="17" spans="1:6" ht="19.5" customHeight="1">
      <c r="A17" s="223">
        <v>2400810</v>
      </c>
      <c r="B17" s="224"/>
      <c r="C17" s="220" t="s">
        <v>502</v>
      </c>
      <c r="D17" s="221"/>
      <c r="E17" s="225"/>
      <c r="F17" s="432" t="e">
        <f t="shared" si="0"/>
        <v>#DIV/0!</v>
      </c>
    </row>
    <row r="18" spans="1:6" ht="19.5" customHeight="1">
      <c r="A18" s="223">
        <v>2400828</v>
      </c>
      <c r="B18" s="224"/>
      <c r="C18" s="220" t="s">
        <v>503</v>
      </c>
      <c r="D18" s="221"/>
      <c r="E18" s="225"/>
      <c r="F18" s="432" t="e">
        <f t="shared" si="0"/>
        <v>#DIV/0!</v>
      </c>
    </row>
    <row r="19" spans="1:6" ht="19.5" customHeight="1">
      <c r="A19" s="223">
        <v>2400836</v>
      </c>
      <c r="B19" s="224"/>
      <c r="C19" s="220" t="s">
        <v>504</v>
      </c>
      <c r="D19" s="221"/>
      <c r="E19" s="225"/>
      <c r="F19" s="432" t="e">
        <f t="shared" si="0"/>
        <v>#DIV/0!</v>
      </c>
    </row>
    <row r="20" spans="1:6" ht="19.5" customHeight="1" thickBot="1">
      <c r="A20" s="231"/>
      <c r="B20" s="232"/>
      <c r="C20" s="233" t="s">
        <v>668</v>
      </c>
      <c r="D20" s="234"/>
      <c r="E20" s="235"/>
      <c r="F20" s="440" t="e">
        <f t="shared" si="0"/>
        <v>#DIV/0!</v>
      </c>
    </row>
    <row r="21" spans="1:6" ht="15.75" customHeight="1">
      <c r="A21" s="637" t="s">
        <v>723</v>
      </c>
      <c r="B21" s="637"/>
      <c r="C21" s="637"/>
      <c r="D21" s="637"/>
      <c r="E21" s="637"/>
      <c r="F21" s="19"/>
    </row>
    <row r="22" spans="1:6" ht="15.75" customHeight="1">
      <c r="A22" s="50"/>
      <c r="B22" s="50"/>
      <c r="C22" s="50"/>
      <c r="F22" s="19"/>
    </row>
    <row r="23" spans="1:6" ht="15.75" customHeight="1">
      <c r="A23" s="52" t="s">
        <v>615</v>
      </c>
      <c r="B23" s="52"/>
      <c r="C23" s="50"/>
      <c r="F23" s="19"/>
    </row>
    <row r="24" spans="1:6" ht="15.75" customHeight="1" thickBot="1">
      <c r="A24" s="53"/>
      <c r="B24" s="53"/>
      <c r="C24" s="50"/>
      <c r="F24" s="21" t="s">
        <v>692</v>
      </c>
    </row>
    <row r="25" spans="1:6" ht="38.25" customHeight="1">
      <c r="A25" s="29" t="s">
        <v>694</v>
      </c>
      <c r="B25" s="30" t="s">
        <v>695</v>
      </c>
      <c r="C25" s="45" t="s">
        <v>421</v>
      </c>
      <c r="D25" s="24" t="s">
        <v>808</v>
      </c>
      <c r="E25" s="25" t="s">
        <v>806</v>
      </c>
      <c r="F25" s="20" t="s">
        <v>792</v>
      </c>
    </row>
    <row r="26" spans="1:6" ht="19.5" customHeight="1">
      <c r="A26" s="392"/>
      <c r="B26" s="393"/>
      <c r="C26" s="48" t="s">
        <v>445</v>
      </c>
      <c r="D26" s="394">
        <f>D27+D28+D29+D30+D31+D32+D33</f>
        <v>3271</v>
      </c>
      <c r="E26" s="394">
        <f>E27+E28+E29+E30+E31+E32+E33</f>
        <v>2910</v>
      </c>
      <c r="F26" s="435">
        <f t="shared" si="0"/>
        <v>88.96361968816876</v>
      </c>
    </row>
    <row r="27" spans="1:6" ht="19.5" customHeight="1">
      <c r="A27" s="395" t="s">
        <v>447</v>
      </c>
      <c r="B27" s="39"/>
      <c r="C27" s="396" t="s">
        <v>446</v>
      </c>
      <c r="D27" s="397"/>
      <c r="E27" s="398"/>
      <c r="F27" s="441"/>
    </row>
    <row r="28" spans="1:6" ht="19.5" customHeight="1">
      <c r="A28" s="395" t="s">
        <v>451</v>
      </c>
      <c r="B28" s="39"/>
      <c r="C28" s="396" t="s">
        <v>450</v>
      </c>
      <c r="D28" s="397"/>
      <c r="E28" s="398"/>
      <c r="F28" s="441"/>
    </row>
    <row r="29" spans="1:6" ht="19.5" customHeight="1">
      <c r="A29" s="395" t="s">
        <v>449</v>
      </c>
      <c r="B29" s="39"/>
      <c r="C29" s="396" t="s">
        <v>448</v>
      </c>
      <c r="D29" s="397">
        <v>9</v>
      </c>
      <c r="E29" s="398">
        <v>10</v>
      </c>
      <c r="F29" s="441">
        <f t="shared" si="0"/>
        <v>111.11111111111111</v>
      </c>
    </row>
    <row r="30" spans="1:6" ht="19.5" customHeight="1">
      <c r="A30" s="395" t="s">
        <v>405</v>
      </c>
      <c r="B30" s="39"/>
      <c r="C30" s="396" t="s">
        <v>433</v>
      </c>
      <c r="D30" s="397">
        <v>2955</v>
      </c>
      <c r="E30" s="398">
        <v>2600</v>
      </c>
      <c r="F30" s="441">
        <f t="shared" si="0"/>
        <v>87.9864636209814</v>
      </c>
    </row>
    <row r="31" spans="1:6" ht="19.5" customHeight="1">
      <c r="A31" s="395">
        <v>2200103</v>
      </c>
      <c r="B31" s="39" t="s">
        <v>656</v>
      </c>
      <c r="C31" s="396" t="s">
        <v>494</v>
      </c>
      <c r="D31" s="397">
        <v>307</v>
      </c>
      <c r="E31" s="398">
        <v>300</v>
      </c>
      <c r="F31" s="441">
        <f t="shared" si="0"/>
        <v>97.71986970684038</v>
      </c>
    </row>
    <row r="32" spans="1:6" ht="19.5" customHeight="1">
      <c r="A32" s="395">
        <v>2200103</v>
      </c>
      <c r="B32" s="39">
        <v>17</v>
      </c>
      <c r="C32" s="396" t="s">
        <v>493</v>
      </c>
      <c r="D32" s="397"/>
      <c r="E32" s="398"/>
      <c r="F32" s="441"/>
    </row>
    <row r="33" spans="1:6" ht="19.5" customHeight="1">
      <c r="A33" s="395">
        <v>2200103</v>
      </c>
      <c r="B33" s="39" t="s">
        <v>651</v>
      </c>
      <c r="C33" s="396" t="s">
        <v>335</v>
      </c>
      <c r="D33" s="397"/>
      <c r="E33" s="398"/>
      <c r="F33" s="441"/>
    </row>
    <row r="34" spans="1:6" ht="19.5" customHeight="1" thickBot="1">
      <c r="A34" s="399"/>
      <c r="B34" s="400"/>
      <c r="C34" s="401" t="s">
        <v>669</v>
      </c>
      <c r="D34" s="402">
        <v>2022</v>
      </c>
      <c r="E34" s="403">
        <v>1600</v>
      </c>
      <c r="F34" s="442">
        <f t="shared" si="0"/>
        <v>79.1295746785361</v>
      </c>
    </row>
    <row r="35" spans="1:6" ht="15">
      <c r="A35" s="54"/>
      <c r="B35" s="54"/>
      <c r="F35" s="19"/>
    </row>
    <row r="36" spans="2:6" ht="12.75">
      <c r="B36" s="6" t="s">
        <v>317</v>
      </c>
      <c r="F36" s="19"/>
    </row>
    <row r="37" ht="12.75">
      <c r="F37" s="19"/>
    </row>
    <row r="38" ht="12.75">
      <c r="F38" s="19"/>
    </row>
    <row r="39" ht="12.75">
      <c r="F39" s="19"/>
    </row>
    <row r="40" ht="12.75">
      <c r="F40" s="19"/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  <row r="49" ht="12.75">
      <c r="D49" s="21"/>
    </row>
  </sheetData>
  <sheetProtection password="CA27" sheet="1"/>
  <mergeCells count="1">
    <mergeCell ref="A21:E21"/>
  </mergeCells>
  <printOptions/>
  <pageMargins left="0" right="0" top="0" bottom="0" header="0.5" footer="0.5"/>
  <pageSetup horizontalDpi="1200" verticalDpi="1200" orientation="portrait" paperSize="9" scale="90" r:id="rId3"/>
  <ignoredErrors>
    <ignoredError sqref="A5:A12 B10 A29 A32 A27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"/>
  <sheetViews>
    <sheetView zoomScalePageLayoutView="0" workbookViewId="0" topLeftCell="A1">
      <selection activeCell="F17" sqref="F17:F27"/>
    </sheetView>
  </sheetViews>
  <sheetFormatPr defaultColWidth="9.140625" defaultRowHeight="12.75"/>
  <cols>
    <col min="1" max="1" width="8.00390625" style="3" customWidth="1"/>
    <col min="2" max="2" width="9.421875" style="8" customWidth="1"/>
    <col min="3" max="3" width="44.57421875" style="3" customWidth="1"/>
    <col min="4" max="4" width="11.421875" style="3" customWidth="1"/>
    <col min="5" max="5" width="10.421875" style="3" customWidth="1"/>
    <col min="6" max="16384" width="9.140625" style="3" customWidth="1"/>
  </cols>
  <sheetData>
    <row r="1" spans="1:2" ht="15.75" customHeight="1">
      <c r="A1" s="10" t="s">
        <v>616</v>
      </c>
      <c r="B1" s="36"/>
    </row>
    <row r="2" spans="1:6" ht="15.75" customHeight="1" thickBot="1">
      <c r="A2" s="10" t="s">
        <v>805</v>
      </c>
      <c r="F2" s="22" t="s">
        <v>358</v>
      </c>
    </row>
    <row r="3" spans="1:6" ht="48" customHeight="1">
      <c r="A3" s="29" t="s">
        <v>694</v>
      </c>
      <c r="B3" s="30" t="s">
        <v>695</v>
      </c>
      <c r="C3" s="31" t="s">
        <v>421</v>
      </c>
      <c r="D3" s="24" t="s">
        <v>808</v>
      </c>
      <c r="E3" s="25" t="s">
        <v>806</v>
      </c>
      <c r="F3" s="17" t="s">
        <v>792</v>
      </c>
    </row>
    <row r="4" spans="1:7" ht="19.5" customHeight="1">
      <c r="A4" s="32"/>
      <c r="B4" s="33"/>
      <c r="C4" s="241" t="s">
        <v>452</v>
      </c>
      <c r="D4" s="404">
        <f>SUM(D5:D10)</f>
        <v>9677</v>
      </c>
      <c r="E4" s="404">
        <f>SUM(E5:E10)</f>
        <v>7700</v>
      </c>
      <c r="F4" s="428">
        <f>E4/D4*100</f>
        <v>79.57011470497055</v>
      </c>
      <c r="G4" s="3">
        <f>D4+D11</f>
        <v>14602</v>
      </c>
    </row>
    <row r="5" spans="1:6" ht="19.5" customHeight="1">
      <c r="A5" s="236" t="s">
        <v>454</v>
      </c>
      <c r="B5" s="226"/>
      <c r="C5" s="237" t="s">
        <v>453</v>
      </c>
      <c r="D5" s="14">
        <v>2750</v>
      </c>
      <c r="E5" s="16">
        <v>2500</v>
      </c>
      <c r="F5" s="432">
        <f aca="true" t="shared" si="0" ref="F5:F16">E5/D5*100</f>
        <v>90.9090909090909</v>
      </c>
    </row>
    <row r="6" spans="1:6" ht="19.5" customHeight="1">
      <c r="A6" s="236">
        <v>1400019</v>
      </c>
      <c r="B6" s="226" t="s">
        <v>647</v>
      </c>
      <c r="C6" s="237" t="s">
        <v>495</v>
      </c>
      <c r="D6" s="14">
        <v>4048</v>
      </c>
      <c r="E6" s="16">
        <v>3500</v>
      </c>
      <c r="F6" s="432">
        <f t="shared" si="0"/>
        <v>86.46245059288538</v>
      </c>
    </row>
    <row r="7" spans="1:6" ht="19.5" customHeight="1">
      <c r="A7" s="223" t="s">
        <v>405</v>
      </c>
      <c r="B7" s="226"/>
      <c r="C7" s="220" t="s">
        <v>433</v>
      </c>
      <c r="D7" s="14">
        <v>1914</v>
      </c>
      <c r="E7" s="16">
        <v>1500</v>
      </c>
      <c r="F7" s="432">
        <f t="shared" si="0"/>
        <v>78.36990595611285</v>
      </c>
    </row>
    <row r="8" spans="1:6" ht="19.5" customHeight="1">
      <c r="A8" s="223" t="s">
        <v>406</v>
      </c>
      <c r="B8" s="226"/>
      <c r="C8" s="220" t="s">
        <v>492</v>
      </c>
      <c r="D8" s="14">
        <v>301</v>
      </c>
      <c r="E8" s="16">
        <v>200</v>
      </c>
      <c r="F8" s="432">
        <f t="shared" si="0"/>
        <v>66.44518272425249</v>
      </c>
    </row>
    <row r="9" spans="1:6" ht="19.5" customHeight="1">
      <c r="A9" s="236" t="s">
        <v>447</v>
      </c>
      <c r="B9" s="226"/>
      <c r="C9" s="237" t="s">
        <v>496</v>
      </c>
      <c r="D9" s="14"/>
      <c r="E9" s="16"/>
      <c r="F9" s="432"/>
    </row>
    <row r="10" spans="1:6" ht="19.5" customHeight="1">
      <c r="A10" s="236" t="s">
        <v>451</v>
      </c>
      <c r="B10" s="226"/>
      <c r="C10" s="237" t="s">
        <v>497</v>
      </c>
      <c r="D10" s="14">
        <v>664</v>
      </c>
      <c r="E10" s="16">
        <f>-E10</f>
        <v>0</v>
      </c>
      <c r="F10" s="432">
        <f t="shared" si="0"/>
        <v>0</v>
      </c>
    </row>
    <row r="11" spans="1:6" ht="19.5" customHeight="1">
      <c r="A11" s="32"/>
      <c r="B11" s="33"/>
      <c r="C11" s="241" t="s">
        <v>501</v>
      </c>
      <c r="D11" s="242">
        <f>SUM(D12:D18)</f>
        <v>4925</v>
      </c>
      <c r="E11" s="242">
        <f>SUM(E12:E18)</f>
        <v>3870</v>
      </c>
      <c r="F11" s="428">
        <f t="shared" si="0"/>
        <v>78.57868020304568</v>
      </c>
    </row>
    <row r="12" spans="1:6" ht="24.75" customHeight="1">
      <c r="A12" s="236">
        <v>1000165</v>
      </c>
      <c r="B12" s="226"/>
      <c r="C12" s="237" t="s">
        <v>527</v>
      </c>
      <c r="D12" s="14">
        <v>25</v>
      </c>
      <c r="E12" s="16">
        <v>30</v>
      </c>
      <c r="F12" s="432">
        <f t="shared" si="0"/>
        <v>120</v>
      </c>
    </row>
    <row r="13" spans="1:6" ht="24.75" customHeight="1">
      <c r="A13" s="236" t="s">
        <v>456</v>
      </c>
      <c r="B13" s="226"/>
      <c r="C13" s="237" t="s">
        <v>455</v>
      </c>
      <c r="D13" s="14">
        <v>35</v>
      </c>
      <c r="E13" s="16">
        <v>40</v>
      </c>
      <c r="F13" s="432">
        <f t="shared" si="0"/>
        <v>114.28571428571428</v>
      </c>
    </row>
    <row r="14" spans="1:6" ht="24.75" customHeight="1">
      <c r="A14" s="236" t="s">
        <v>458</v>
      </c>
      <c r="B14" s="226"/>
      <c r="C14" s="237" t="s">
        <v>457</v>
      </c>
      <c r="D14" s="14"/>
      <c r="E14" s="16"/>
      <c r="F14" s="432"/>
    </row>
    <row r="15" spans="1:6" ht="24.75" customHeight="1">
      <c r="A15" s="236">
        <v>1000116</v>
      </c>
      <c r="B15" s="226" t="s">
        <v>363</v>
      </c>
      <c r="C15" s="237" t="s">
        <v>555</v>
      </c>
      <c r="D15" s="14">
        <v>4481</v>
      </c>
      <c r="E15" s="16">
        <v>3500</v>
      </c>
      <c r="F15" s="432">
        <f t="shared" si="0"/>
        <v>78.10756527560812</v>
      </c>
    </row>
    <row r="16" spans="1:6" ht="24.75" customHeight="1">
      <c r="A16" s="236">
        <v>1000116</v>
      </c>
      <c r="B16" s="226" t="s">
        <v>362</v>
      </c>
      <c r="C16" s="237" t="s">
        <v>556</v>
      </c>
      <c r="D16" s="14">
        <v>384</v>
      </c>
      <c r="E16" s="16">
        <v>300</v>
      </c>
      <c r="F16" s="432">
        <f t="shared" si="0"/>
        <v>78.125</v>
      </c>
    </row>
    <row r="17" spans="1:6" ht="24.75" customHeight="1">
      <c r="A17" s="236" t="s">
        <v>418</v>
      </c>
      <c r="B17" s="226"/>
      <c r="C17" s="237" t="s">
        <v>544</v>
      </c>
      <c r="D17" s="14"/>
      <c r="E17" s="16"/>
      <c r="F17" s="432"/>
    </row>
    <row r="18" spans="1:6" ht="24.75" customHeight="1">
      <c r="A18" s="236">
        <v>1000272</v>
      </c>
      <c r="B18" s="226"/>
      <c r="C18" s="237" t="s">
        <v>540</v>
      </c>
      <c r="D18" s="14"/>
      <c r="E18" s="16"/>
      <c r="F18" s="432"/>
    </row>
    <row r="19" spans="1:6" ht="19.5" customHeight="1">
      <c r="A19" s="62"/>
      <c r="B19" s="240"/>
      <c r="C19" s="241" t="s">
        <v>436</v>
      </c>
      <c r="D19" s="242">
        <f>D20+D21</f>
        <v>0</v>
      </c>
      <c r="E19" s="242">
        <f>E20+E21</f>
        <v>0</v>
      </c>
      <c r="F19" s="428"/>
    </row>
    <row r="20" spans="1:6" ht="19.5" customHeight="1">
      <c r="A20" s="82">
        <v>1000215</v>
      </c>
      <c r="B20" s="243"/>
      <c r="C20" s="239" t="s">
        <v>424</v>
      </c>
      <c r="D20" s="239"/>
      <c r="E20" s="238"/>
      <c r="F20" s="432"/>
    </row>
    <row r="21" spans="1:6" ht="19.5" customHeight="1">
      <c r="A21" s="244">
        <v>1000207</v>
      </c>
      <c r="B21" s="245"/>
      <c r="C21" s="246" t="s">
        <v>425</v>
      </c>
      <c r="D21" s="246">
        <f>D22+D23+D24+D25+D26+D27</f>
        <v>0</v>
      </c>
      <c r="E21" s="246">
        <f>E22+E23+E24+E25+E26+E27</f>
        <v>0</v>
      </c>
      <c r="F21" s="430"/>
    </row>
    <row r="22" spans="1:6" ht="19.5" customHeight="1">
      <c r="A22" s="286">
        <v>1000207</v>
      </c>
      <c r="B22" s="287" t="s">
        <v>776</v>
      </c>
      <c r="C22" s="288" t="s">
        <v>772</v>
      </c>
      <c r="D22" s="289">
        <v>0</v>
      </c>
      <c r="E22" s="290">
        <v>0</v>
      </c>
      <c r="F22" s="433"/>
    </row>
    <row r="23" spans="1:6" ht="19.5" customHeight="1">
      <c r="A23" s="286">
        <v>1000207</v>
      </c>
      <c r="B23" s="287" t="s">
        <v>776</v>
      </c>
      <c r="C23" s="288" t="s">
        <v>773</v>
      </c>
      <c r="D23" s="289">
        <v>0</v>
      </c>
      <c r="E23" s="290">
        <v>0</v>
      </c>
      <c r="F23" s="433"/>
    </row>
    <row r="24" spans="1:6" ht="19.5" customHeight="1">
      <c r="A24" s="286">
        <v>1000207</v>
      </c>
      <c r="B24" s="287" t="s">
        <v>776</v>
      </c>
      <c r="C24" s="288" t="s">
        <v>774</v>
      </c>
      <c r="D24" s="289">
        <v>0</v>
      </c>
      <c r="E24" s="290">
        <v>0</v>
      </c>
      <c r="F24" s="433"/>
    </row>
    <row r="25" spans="1:6" ht="19.5" customHeight="1">
      <c r="A25" s="286">
        <v>1000207</v>
      </c>
      <c r="B25" s="287" t="s">
        <v>776</v>
      </c>
      <c r="C25" s="288" t="s">
        <v>775</v>
      </c>
      <c r="D25" s="289">
        <v>0</v>
      </c>
      <c r="E25" s="290">
        <v>0</v>
      </c>
      <c r="F25" s="433"/>
    </row>
    <row r="26" spans="1:6" ht="19.5" customHeight="1">
      <c r="A26" s="82">
        <v>1000207</v>
      </c>
      <c r="B26" s="243" t="s">
        <v>656</v>
      </c>
      <c r="C26" s="239" t="s">
        <v>434</v>
      </c>
      <c r="D26" s="239"/>
      <c r="E26" s="238"/>
      <c r="F26" s="432"/>
    </row>
    <row r="27" spans="1:6" ht="19.5" customHeight="1" thickBot="1">
      <c r="A27" s="83">
        <v>1000207</v>
      </c>
      <c r="B27" s="249" t="s">
        <v>649</v>
      </c>
      <c r="C27" s="250" t="s">
        <v>435</v>
      </c>
      <c r="D27" s="250"/>
      <c r="E27" s="251"/>
      <c r="F27" s="444"/>
    </row>
    <row r="28" spans="6:7" ht="19.5" customHeight="1">
      <c r="F28" s="23"/>
      <c r="G28" s="4"/>
    </row>
    <row r="29" spans="6:7" ht="12.75">
      <c r="F29" s="23"/>
      <c r="G29" s="4"/>
    </row>
    <row r="30" spans="6:7" ht="12.75">
      <c r="F30" s="23"/>
      <c r="G30" s="4"/>
    </row>
    <row r="31" spans="6:7" ht="12.75">
      <c r="F31" s="23"/>
      <c r="G31" s="4"/>
    </row>
    <row r="32" spans="6:7" ht="12.75">
      <c r="F32" s="23"/>
      <c r="G32" s="4"/>
    </row>
    <row r="33" spans="6:7" ht="12.75">
      <c r="F33" s="23"/>
      <c r="G33" s="4"/>
    </row>
    <row r="34" spans="6:7" ht="12.75">
      <c r="F34" s="23"/>
      <c r="G34" s="4"/>
    </row>
    <row r="35" spans="6:7" ht="12.75">
      <c r="F35" s="23"/>
      <c r="G35" s="4"/>
    </row>
    <row r="36" spans="6:7" ht="12.75">
      <c r="F36" s="23"/>
      <c r="G36" s="4"/>
    </row>
    <row r="37" spans="6:7" ht="12.75">
      <c r="F37" s="23"/>
      <c r="G37" s="4"/>
    </row>
    <row r="38" spans="6:7" ht="12.75">
      <c r="F38" s="23"/>
      <c r="G38" s="4"/>
    </row>
    <row r="39" spans="6:7" ht="12.75">
      <c r="F39" s="23"/>
      <c r="G39" s="4"/>
    </row>
    <row r="40" spans="6:7" ht="12.75">
      <c r="F40" s="23"/>
      <c r="G40" s="4"/>
    </row>
    <row r="41" spans="6:7" ht="12.75">
      <c r="F41" s="23"/>
      <c r="G41" s="4"/>
    </row>
    <row r="42" spans="6:7" ht="12.75">
      <c r="F42" s="23"/>
      <c r="G42" s="4"/>
    </row>
    <row r="43" spans="6:7" ht="12.75">
      <c r="F43" s="23"/>
      <c r="G43" s="4"/>
    </row>
    <row r="44" spans="6:7" ht="12.75">
      <c r="F44" s="23"/>
      <c r="G44" s="4"/>
    </row>
    <row r="45" spans="6:7" ht="12.75">
      <c r="F45" s="23"/>
      <c r="G45" s="4"/>
    </row>
    <row r="46" spans="6:7" ht="12.75">
      <c r="F46" s="23"/>
      <c r="G46" s="4"/>
    </row>
    <row r="47" spans="6:7" ht="12.75">
      <c r="F47" s="4"/>
      <c r="G47" s="4"/>
    </row>
    <row r="49" ht="12.75">
      <c r="D49" s="22"/>
    </row>
  </sheetData>
  <sheetProtection password="CA27" sheet="1"/>
  <printOptions/>
  <pageMargins left="0.75" right="0.75" top="0.61" bottom="0.55" header="0.5" footer="0.5"/>
  <pageSetup horizontalDpi="1200" verticalDpi="1200" orientation="portrait" paperSize="9" scale="92" r:id="rId1"/>
  <ignoredErrors>
    <ignoredError sqref="A17:B18 A11:B11 A15 A13:B13 A5:B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9.140625" style="12" customWidth="1"/>
    <col min="2" max="2" width="9.140625" style="42" customWidth="1"/>
    <col min="3" max="3" width="51.7109375" style="3" customWidth="1"/>
    <col min="4" max="4" width="11.7109375" style="3" customWidth="1"/>
    <col min="5" max="5" width="10.57421875" style="3" customWidth="1"/>
    <col min="6" max="16384" width="9.140625" style="3" customWidth="1"/>
  </cols>
  <sheetData>
    <row r="1" spans="1:2" ht="15.75" customHeight="1">
      <c r="A1" s="40" t="s">
        <v>618</v>
      </c>
      <c r="B1" s="41"/>
    </row>
    <row r="2" spans="1:6" ht="15.75" customHeight="1" thickBot="1">
      <c r="A2" s="639" t="s">
        <v>805</v>
      </c>
      <c r="B2" s="639"/>
      <c r="C2" s="639"/>
      <c r="D2" s="639"/>
      <c r="F2" s="22" t="s">
        <v>521</v>
      </c>
    </row>
    <row r="3" spans="1:6" ht="48" customHeight="1">
      <c r="A3" s="29" t="s">
        <v>694</v>
      </c>
      <c r="B3" s="30" t="s">
        <v>695</v>
      </c>
      <c r="C3" s="31" t="s">
        <v>421</v>
      </c>
      <c r="D3" s="24" t="s">
        <v>808</v>
      </c>
      <c r="E3" s="25" t="s">
        <v>806</v>
      </c>
      <c r="F3" s="17" t="s">
        <v>792</v>
      </c>
    </row>
    <row r="4" spans="1:12" ht="27" customHeight="1">
      <c r="A4" s="37"/>
      <c r="B4" s="38"/>
      <c r="C4" s="241" t="s">
        <v>452</v>
      </c>
      <c r="D4" s="259">
        <f>SUM(D5:D11)</f>
        <v>6996</v>
      </c>
      <c r="E4" s="259">
        <f>SUM(E5:E11)</f>
        <v>4600</v>
      </c>
      <c r="F4" s="428">
        <f>E4/D4*100</f>
        <v>65.75185820468839</v>
      </c>
      <c r="L4" s="3">
        <f>D4+D12</f>
        <v>13207</v>
      </c>
    </row>
    <row r="5" spans="1:10" ht="30" customHeight="1">
      <c r="A5" s="236">
        <v>1600014</v>
      </c>
      <c r="B5" s="226" t="s">
        <v>648</v>
      </c>
      <c r="C5" s="237" t="s">
        <v>371</v>
      </c>
      <c r="D5" s="255"/>
      <c r="E5" s="256"/>
      <c r="F5" s="432"/>
      <c r="G5" s="3">
        <f>D5+D6+D7+D8+D9</f>
        <v>0</v>
      </c>
      <c r="H5" s="3">
        <f>E5+E6+E7+E8+E9</f>
        <v>0</v>
      </c>
      <c r="I5" s="3" t="e">
        <f>H5/G5*100</f>
        <v>#DIV/0!</v>
      </c>
      <c r="J5" s="3" t="s">
        <v>801</v>
      </c>
    </row>
    <row r="6" spans="1:10" ht="24.75" customHeight="1">
      <c r="A6" s="236">
        <v>1600014</v>
      </c>
      <c r="B6" s="226" t="s">
        <v>648</v>
      </c>
      <c r="C6" s="237" t="s">
        <v>372</v>
      </c>
      <c r="D6" s="255"/>
      <c r="E6" s="256"/>
      <c r="F6" s="432"/>
      <c r="G6" s="3">
        <f>D10+D11</f>
        <v>6996</v>
      </c>
      <c r="H6" s="3">
        <f>E10+E11</f>
        <v>4600</v>
      </c>
      <c r="I6" s="3">
        <f>H6/G6*100</f>
        <v>65.75185820468839</v>
      </c>
      <c r="J6" s="3" t="s">
        <v>802</v>
      </c>
    </row>
    <row r="7" spans="1:6" ht="24.75" customHeight="1">
      <c r="A7" s="236">
        <v>1600014</v>
      </c>
      <c r="B7" s="226" t="s">
        <v>648</v>
      </c>
      <c r="C7" s="237" t="s">
        <v>373</v>
      </c>
      <c r="D7" s="255"/>
      <c r="E7" s="256"/>
      <c r="F7" s="432"/>
    </row>
    <row r="8" spans="1:6" ht="24.75" customHeight="1">
      <c r="A8" s="236">
        <v>1600014</v>
      </c>
      <c r="B8" s="226" t="s">
        <v>648</v>
      </c>
      <c r="C8" s="237" t="s">
        <v>739</v>
      </c>
      <c r="D8" s="257"/>
      <c r="E8" s="258"/>
      <c r="F8" s="432"/>
    </row>
    <row r="9" spans="1:6" ht="24.75" customHeight="1">
      <c r="A9" s="286">
        <v>1600014</v>
      </c>
      <c r="B9" s="287" t="s">
        <v>776</v>
      </c>
      <c r="C9" s="288" t="s">
        <v>782</v>
      </c>
      <c r="D9" s="316">
        <v>0</v>
      </c>
      <c r="E9" s="317">
        <v>0</v>
      </c>
      <c r="F9" s="433"/>
    </row>
    <row r="10" spans="1:6" ht="19.5" customHeight="1">
      <c r="A10" s="236">
        <v>1600014</v>
      </c>
      <c r="B10" s="226" t="s">
        <v>656</v>
      </c>
      <c r="C10" s="237" t="s">
        <v>459</v>
      </c>
      <c r="D10" s="255">
        <v>3930</v>
      </c>
      <c r="E10" s="256">
        <v>2000</v>
      </c>
      <c r="F10" s="432">
        <f aca="true" t="shared" si="0" ref="F10:F20">E10/D10*100</f>
        <v>50.89058524173028</v>
      </c>
    </row>
    <row r="11" spans="1:6" ht="19.5" customHeight="1">
      <c r="A11" s="236">
        <v>1600014</v>
      </c>
      <c r="B11" s="226" t="s">
        <v>647</v>
      </c>
      <c r="C11" s="237" t="s">
        <v>495</v>
      </c>
      <c r="D11" s="255">
        <v>3066</v>
      </c>
      <c r="E11" s="256">
        <v>2600</v>
      </c>
      <c r="F11" s="432">
        <f t="shared" si="0"/>
        <v>84.80104370515329</v>
      </c>
    </row>
    <row r="12" spans="1:6" ht="29.25" customHeight="1">
      <c r="A12" s="32"/>
      <c r="B12" s="33"/>
      <c r="C12" s="241" t="s">
        <v>501</v>
      </c>
      <c r="D12" s="259">
        <f>SUM(D13:D21)</f>
        <v>6211</v>
      </c>
      <c r="E12" s="259">
        <f>SUM(E13:E21)</f>
        <v>4190</v>
      </c>
      <c r="F12" s="428">
        <f t="shared" si="0"/>
        <v>67.46095636773465</v>
      </c>
    </row>
    <row r="13" spans="1:6" ht="19.5" customHeight="1">
      <c r="A13" s="236" t="s">
        <v>460</v>
      </c>
      <c r="B13" s="226"/>
      <c r="C13" s="237" t="s">
        <v>557</v>
      </c>
      <c r="D13" s="255">
        <v>557</v>
      </c>
      <c r="E13" s="256">
        <v>500</v>
      </c>
      <c r="F13" s="432">
        <f t="shared" si="0"/>
        <v>89.76660682226212</v>
      </c>
    </row>
    <row r="14" spans="1:6" ht="19.5" customHeight="1">
      <c r="A14" s="236" t="s">
        <v>461</v>
      </c>
      <c r="B14" s="226"/>
      <c r="C14" s="237" t="s">
        <v>558</v>
      </c>
      <c r="D14" s="255">
        <v>12</v>
      </c>
      <c r="E14" s="256">
        <v>10</v>
      </c>
      <c r="F14" s="432">
        <f t="shared" si="0"/>
        <v>83.33333333333334</v>
      </c>
    </row>
    <row r="15" spans="1:6" ht="19.5" customHeight="1">
      <c r="A15" s="236" t="s">
        <v>462</v>
      </c>
      <c r="B15" s="226"/>
      <c r="C15" s="237" t="s">
        <v>559</v>
      </c>
      <c r="D15" s="255"/>
      <c r="E15" s="256"/>
      <c r="F15" s="432"/>
    </row>
    <row r="16" spans="1:6" ht="29.25" customHeight="1">
      <c r="A16" s="236" t="s">
        <v>463</v>
      </c>
      <c r="B16" s="226"/>
      <c r="C16" s="237" t="s">
        <v>560</v>
      </c>
      <c r="D16" s="255">
        <v>99</v>
      </c>
      <c r="E16" s="256">
        <v>70</v>
      </c>
      <c r="F16" s="432">
        <f t="shared" si="0"/>
        <v>70.70707070707071</v>
      </c>
    </row>
    <row r="17" spans="1:6" ht="27" customHeight="1">
      <c r="A17" s="236" t="s">
        <v>464</v>
      </c>
      <c r="B17" s="226"/>
      <c r="C17" s="237" t="s">
        <v>561</v>
      </c>
      <c r="D17" s="255">
        <v>38</v>
      </c>
      <c r="E17" s="256">
        <v>30</v>
      </c>
      <c r="F17" s="432">
        <f t="shared" si="0"/>
        <v>78.94736842105263</v>
      </c>
    </row>
    <row r="18" spans="1:6" ht="27" customHeight="1">
      <c r="A18" s="236" t="s">
        <v>465</v>
      </c>
      <c r="B18" s="226"/>
      <c r="C18" s="237" t="s">
        <v>546</v>
      </c>
      <c r="D18" s="255">
        <v>37</v>
      </c>
      <c r="E18" s="256">
        <v>30</v>
      </c>
      <c r="F18" s="432">
        <f t="shared" si="0"/>
        <v>81.08108108108108</v>
      </c>
    </row>
    <row r="19" spans="1:6" ht="27.75" customHeight="1">
      <c r="A19" s="236" t="s">
        <v>466</v>
      </c>
      <c r="B19" s="226"/>
      <c r="C19" s="237" t="s">
        <v>547</v>
      </c>
      <c r="D19" s="255">
        <v>5398</v>
      </c>
      <c r="E19" s="256">
        <v>3500</v>
      </c>
      <c r="F19" s="432">
        <f t="shared" si="0"/>
        <v>64.83882919599851</v>
      </c>
    </row>
    <row r="20" spans="1:6" ht="27" customHeight="1">
      <c r="A20" s="236" t="s">
        <v>467</v>
      </c>
      <c r="B20" s="226"/>
      <c r="C20" s="237" t="s">
        <v>545</v>
      </c>
      <c r="D20" s="255">
        <v>70</v>
      </c>
      <c r="E20" s="256">
        <v>50</v>
      </c>
      <c r="F20" s="432">
        <f t="shared" si="0"/>
        <v>71.42857142857143</v>
      </c>
    </row>
    <row r="21" spans="1:6" ht="26.25" customHeight="1" thickBot="1">
      <c r="A21" s="252" t="s">
        <v>468</v>
      </c>
      <c r="B21" s="253"/>
      <c r="C21" s="254" t="s">
        <v>562</v>
      </c>
      <c r="D21" s="260"/>
      <c r="E21" s="261"/>
      <c r="F21" s="444"/>
    </row>
    <row r="22" spans="1:6" ht="12.75">
      <c r="A22" s="3"/>
      <c r="B22" s="8"/>
      <c r="F22" s="23"/>
    </row>
    <row r="23" spans="1:6" ht="12.75" customHeight="1">
      <c r="A23" s="638" t="s">
        <v>374</v>
      </c>
      <c r="B23" s="638"/>
      <c r="C23" s="638"/>
      <c r="D23" s="638"/>
      <c r="E23" s="638"/>
      <c r="F23" s="23"/>
    </row>
    <row r="24" spans="1:6" ht="34.5" customHeight="1">
      <c r="A24" s="638"/>
      <c r="B24" s="638"/>
      <c r="C24" s="638"/>
      <c r="D24" s="638"/>
      <c r="E24" s="638"/>
      <c r="F24" s="23"/>
    </row>
    <row r="25" spans="1:6" ht="12.75">
      <c r="A25" s="3"/>
      <c r="B25" s="8"/>
      <c r="F25" s="23"/>
    </row>
    <row r="26" spans="1:6" ht="12.75">
      <c r="A26" s="3"/>
      <c r="B26" s="8"/>
      <c r="F26" s="23"/>
    </row>
    <row r="27" spans="1:6" ht="12.75">
      <c r="A27" s="3"/>
      <c r="B27" s="8"/>
      <c r="F27" s="23"/>
    </row>
    <row r="28" spans="1:6" ht="12.75">
      <c r="A28" s="3"/>
      <c r="B28" s="8"/>
      <c r="F28" s="23"/>
    </row>
    <row r="29" spans="1:6" ht="12.75">
      <c r="A29" s="3"/>
      <c r="B29" s="8"/>
      <c r="F29" s="23"/>
    </row>
    <row r="30" spans="1:6" ht="12.75">
      <c r="A30" s="3"/>
      <c r="B30" s="8"/>
      <c r="F30" s="23"/>
    </row>
    <row r="31" spans="1:6" ht="12.75">
      <c r="A31" s="3"/>
      <c r="B31" s="8"/>
      <c r="F31" s="23"/>
    </row>
    <row r="32" spans="1:6" ht="12.75">
      <c r="A32" s="3"/>
      <c r="B32" s="8"/>
      <c r="F32" s="23"/>
    </row>
    <row r="33" spans="1:6" ht="12.75">
      <c r="A33" s="3"/>
      <c r="B33" s="8"/>
      <c r="F33" s="23"/>
    </row>
    <row r="34" spans="1:6" ht="12.75">
      <c r="A34" s="3"/>
      <c r="B34" s="8"/>
      <c r="F34" s="23"/>
    </row>
    <row r="35" spans="1:6" ht="12.75">
      <c r="A35" s="3"/>
      <c r="B35" s="8"/>
      <c r="F35" s="23"/>
    </row>
    <row r="36" spans="1:6" ht="12.75">
      <c r="A36" s="3"/>
      <c r="B36" s="8"/>
      <c r="F36" s="23"/>
    </row>
    <row r="37" spans="1:6" ht="12.75">
      <c r="A37" s="3"/>
      <c r="B37" s="8"/>
      <c r="F37" s="23"/>
    </row>
    <row r="38" spans="1:6" ht="12.75">
      <c r="A38" s="3"/>
      <c r="B38" s="8"/>
      <c r="F38" s="23"/>
    </row>
    <row r="39" ht="12.75">
      <c r="F39" s="23"/>
    </row>
    <row r="40" ht="12.75">
      <c r="F40" s="23"/>
    </row>
    <row r="41" ht="12.75">
      <c r="F41" s="23"/>
    </row>
    <row r="42" ht="12.75">
      <c r="F42" s="23"/>
    </row>
    <row r="43" ht="12.75">
      <c r="F43" s="23"/>
    </row>
    <row r="44" ht="12.75">
      <c r="F44" s="23"/>
    </row>
    <row r="45" ht="12.75">
      <c r="F45" s="23"/>
    </row>
    <row r="46" ht="12.75">
      <c r="F46" s="23"/>
    </row>
    <row r="49" ht="12.75">
      <c r="D49" s="22"/>
    </row>
  </sheetData>
  <sheetProtection password="CA27" sheet="1"/>
  <mergeCells count="2">
    <mergeCell ref="A23:E24"/>
    <mergeCell ref="A2:D2"/>
  </mergeCells>
  <printOptions/>
  <pageMargins left="0.75" right="0.75" top="1" bottom="1" header="0.5" footer="0.5"/>
  <pageSetup horizontalDpi="1200" verticalDpi="12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47.421875" style="3" customWidth="1"/>
    <col min="4" max="4" width="11.8515625" style="3" customWidth="1"/>
    <col min="5" max="5" width="10.421875" style="3" customWidth="1"/>
    <col min="6" max="16384" width="9.140625" style="3" customWidth="1"/>
  </cols>
  <sheetData>
    <row r="1" spans="1:2" ht="12.75">
      <c r="A1" s="10" t="s">
        <v>619</v>
      </c>
      <c r="B1" s="36"/>
    </row>
    <row r="2" spans="1:6" ht="13.5" thickBot="1">
      <c r="A2" s="10" t="s">
        <v>805</v>
      </c>
      <c r="F2" s="22" t="s">
        <v>522</v>
      </c>
    </row>
    <row r="3" spans="1:6" ht="44.25" customHeight="1">
      <c r="A3" s="29" t="s">
        <v>694</v>
      </c>
      <c r="B3" s="30" t="s">
        <v>695</v>
      </c>
      <c r="C3" s="31" t="s">
        <v>421</v>
      </c>
      <c r="D3" s="24" t="s">
        <v>808</v>
      </c>
      <c r="E3" s="25" t="s">
        <v>806</v>
      </c>
      <c r="F3" s="17" t="s">
        <v>792</v>
      </c>
    </row>
    <row r="4" spans="1:12" ht="19.5" customHeight="1">
      <c r="A4" s="32"/>
      <c r="B4" s="33"/>
      <c r="C4" s="241" t="s">
        <v>452</v>
      </c>
      <c r="D4" s="242">
        <f>D5+D6+D7+D8+D9</f>
        <v>6255</v>
      </c>
      <c r="E4" s="242">
        <f>E5+E6+E7+E8+E9</f>
        <v>6300</v>
      </c>
      <c r="F4" s="428">
        <f>E4/D4*100</f>
        <v>100.71942446043165</v>
      </c>
      <c r="L4" s="3">
        <f>D4+D10</f>
        <v>87137</v>
      </c>
    </row>
    <row r="5" spans="1:10" ht="33" customHeight="1">
      <c r="A5" s="236">
        <v>1800010</v>
      </c>
      <c r="B5" s="226" t="s">
        <v>648</v>
      </c>
      <c r="C5" s="237" t="s">
        <v>370</v>
      </c>
      <c r="D5" s="262"/>
      <c r="E5" s="263"/>
      <c r="F5" s="432"/>
      <c r="G5" s="3">
        <f>D5+D6+D7</f>
        <v>0</v>
      </c>
      <c r="H5" s="3">
        <f>E5+E6+E7</f>
        <v>0</v>
      </c>
      <c r="I5" s="3" t="e">
        <f>H5/G5*100</f>
        <v>#DIV/0!</v>
      </c>
      <c r="J5" s="3" t="s">
        <v>801</v>
      </c>
    </row>
    <row r="6" spans="1:10" ht="29.25" customHeight="1">
      <c r="A6" s="236">
        <v>1800010</v>
      </c>
      <c r="B6" s="226" t="s">
        <v>648</v>
      </c>
      <c r="C6" s="237" t="s">
        <v>325</v>
      </c>
      <c r="D6" s="262"/>
      <c r="E6" s="263"/>
      <c r="F6" s="432"/>
      <c r="G6" s="3">
        <f>D8+D9</f>
        <v>6255</v>
      </c>
      <c r="H6" s="3">
        <f>E8+E9</f>
        <v>6300</v>
      </c>
      <c r="I6" s="3">
        <f>H6/G6*100</f>
        <v>100.71942446043165</v>
      </c>
      <c r="J6" s="3" t="s">
        <v>802</v>
      </c>
    </row>
    <row r="7" spans="1:6" ht="27" customHeight="1">
      <c r="A7" s="236">
        <v>1800010</v>
      </c>
      <c r="B7" s="226" t="s">
        <v>648</v>
      </c>
      <c r="C7" s="237" t="s">
        <v>326</v>
      </c>
      <c r="D7" s="264"/>
      <c r="E7" s="265"/>
      <c r="F7" s="432"/>
    </row>
    <row r="8" spans="1:6" ht="19.5" customHeight="1">
      <c r="A8" s="236">
        <v>1800010</v>
      </c>
      <c r="B8" s="226" t="s">
        <v>656</v>
      </c>
      <c r="C8" s="237" t="s">
        <v>469</v>
      </c>
      <c r="D8" s="239">
        <v>3638</v>
      </c>
      <c r="E8" s="238">
        <v>3700</v>
      </c>
      <c r="F8" s="432">
        <f aca="true" t="shared" si="0" ref="F8:F31">E8/D8*100</f>
        <v>101.70423309510721</v>
      </c>
    </row>
    <row r="9" spans="1:6" ht="19.5" customHeight="1">
      <c r="A9" s="236">
        <v>1800010</v>
      </c>
      <c r="B9" s="226" t="s">
        <v>647</v>
      </c>
      <c r="C9" s="237" t="s">
        <v>495</v>
      </c>
      <c r="D9" s="239">
        <v>2617</v>
      </c>
      <c r="E9" s="238">
        <v>2600</v>
      </c>
      <c r="F9" s="432">
        <f t="shared" si="0"/>
        <v>99.35040122277417</v>
      </c>
    </row>
    <row r="10" spans="1:6" ht="19.5" customHeight="1">
      <c r="A10" s="32"/>
      <c r="B10" s="33"/>
      <c r="C10" s="241" t="s">
        <v>505</v>
      </c>
      <c r="D10" s="242">
        <f>SUM(D11:D30)</f>
        <v>80882</v>
      </c>
      <c r="E10" s="242">
        <f>SUM(E11:E30)</f>
        <v>69300</v>
      </c>
      <c r="F10" s="428">
        <f t="shared" si="0"/>
        <v>85.68037387799511</v>
      </c>
    </row>
    <row r="11" spans="1:6" ht="19.5" customHeight="1">
      <c r="A11" s="266">
        <v>1800101</v>
      </c>
      <c r="B11" s="226"/>
      <c r="C11" s="237" t="s">
        <v>698</v>
      </c>
      <c r="D11" s="239">
        <v>783</v>
      </c>
      <c r="E11" s="238">
        <v>600</v>
      </c>
      <c r="F11" s="432">
        <f t="shared" si="0"/>
        <v>76.62835249042146</v>
      </c>
    </row>
    <row r="12" spans="1:6" ht="19.5" customHeight="1">
      <c r="A12" s="266">
        <v>1800119</v>
      </c>
      <c r="B12" s="226"/>
      <c r="C12" s="237" t="s">
        <v>699</v>
      </c>
      <c r="D12" s="239">
        <v>13145</v>
      </c>
      <c r="E12" s="238">
        <v>11000</v>
      </c>
      <c r="F12" s="432">
        <f t="shared" si="0"/>
        <v>83.68200836820083</v>
      </c>
    </row>
    <row r="13" spans="1:6" ht="19.5" customHeight="1">
      <c r="A13" s="266">
        <v>1800127</v>
      </c>
      <c r="B13" s="226"/>
      <c r="C13" s="237" t="s">
        <v>700</v>
      </c>
      <c r="D13" s="239">
        <v>7318</v>
      </c>
      <c r="E13" s="238">
        <v>5700</v>
      </c>
      <c r="F13" s="432">
        <f t="shared" si="0"/>
        <v>77.8901339163706</v>
      </c>
    </row>
    <row r="14" spans="1:6" ht="19.5" customHeight="1">
      <c r="A14" s="266">
        <v>1800135</v>
      </c>
      <c r="B14" s="226"/>
      <c r="C14" s="237" t="s">
        <v>701</v>
      </c>
      <c r="D14" s="239">
        <v>1937</v>
      </c>
      <c r="E14" s="238">
        <v>2000</v>
      </c>
      <c r="F14" s="432">
        <f t="shared" si="0"/>
        <v>103.25245224574084</v>
      </c>
    </row>
    <row r="15" spans="1:6" ht="19.5" customHeight="1">
      <c r="A15" s="266">
        <v>1800143</v>
      </c>
      <c r="B15" s="226"/>
      <c r="C15" s="237" t="s">
        <v>702</v>
      </c>
      <c r="D15" s="239">
        <v>2720</v>
      </c>
      <c r="E15" s="238">
        <v>2500</v>
      </c>
      <c r="F15" s="432">
        <f t="shared" si="0"/>
        <v>91.91176470588235</v>
      </c>
    </row>
    <row r="16" spans="1:6" ht="29.25" customHeight="1">
      <c r="A16" s="266">
        <v>1800150</v>
      </c>
      <c r="B16" s="226"/>
      <c r="C16" s="237" t="s">
        <v>703</v>
      </c>
      <c r="D16" s="239"/>
      <c r="E16" s="238"/>
      <c r="F16" s="432"/>
    </row>
    <row r="17" spans="1:6" ht="19.5" customHeight="1">
      <c r="A17" s="266">
        <v>1800168</v>
      </c>
      <c r="B17" s="226"/>
      <c r="C17" s="237" t="s">
        <v>704</v>
      </c>
      <c r="D17" s="239">
        <v>5015</v>
      </c>
      <c r="E17" s="238">
        <v>3300</v>
      </c>
      <c r="F17" s="432">
        <f t="shared" si="0"/>
        <v>65.80259222333001</v>
      </c>
    </row>
    <row r="18" spans="1:6" ht="19.5" customHeight="1">
      <c r="A18" s="266" t="s">
        <v>470</v>
      </c>
      <c r="B18" s="226"/>
      <c r="C18" s="237" t="s">
        <v>705</v>
      </c>
      <c r="D18" s="239">
        <v>1229</v>
      </c>
      <c r="E18" s="238">
        <v>1000</v>
      </c>
      <c r="F18" s="432">
        <f t="shared" si="0"/>
        <v>81.36696501220506</v>
      </c>
    </row>
    <row r="19" spans="1:6" ht="19.5" customHeight="1">
      <c r="A19" s="266" t="s">
        <v>471</v>
      </c>
      <c r="B19" s="226"/>
      <c r="C19" s="237" t="s">
        <v>706</v>
      </c>
      <c r="D19" s="239">
        <v>2726</v>
      </c>
      <c r="E19" s="238">
        <v>2200</v>
      </c>
      <c r="F19" s="432">
        <f t="shared" si="0"/>
        <v>80.70432868672047</v>
      </c>
    </row>
    <row r="20" spans="1:6" ht="19.5" customHeight="1">
      <c r="A20" s="266">
        <v>1800176</v>
      </c>
      <c r="B20" s="226"/>
      <c r="C20" s="237" t="s">
        <v>707</v>
      </c>
      <c r="D20" s="239">
        <v>11</v>
      </c>
      <c r="E20" s="238"/>
      <c r="F20" s="432">
        <f t="shared" si="0"/>
        <v>0</v>
      </c>
    </row>
    <row r="21" spans="1:6" ht="19.5" customHeight="1">
      <c r="A21" s="266" t="s">
        <v>472</v>
      </c>
      <c r="B21" s="226"/>
      <c r="C21" s="237" t="s">
        <v>498</v>
      </c>
      <c r="D21" s="239">
        <v>18574</v>
      </c>
      <c r="E21" s="238">
        <v>18000</v>
      </c>
      <c r="F21" s="432">
        <f t="shared" si="0"/>
        <v>96.90965866264672</v>
      </c>
    </row>
    <row r="22" spans="1:6" ht="25.5" customHeight="1">
      <c r="A22" s="266" t="s">
        <v>473</v>
      </c>
      <c r="B22" s="226"/>
      <c r="C22" s="237" t="s">
        <v>709</v>
      </c>
      <c r="D22" s="239"/>
      <c r="E22" s="238"/>
      <c r="F22" s="432"/>
    </row>
    <row r="23" spans="1:6" ht="27" customHeight="1">
      <c r="A23" s="266">
        <v>1800184</v>
      </c>
      <c r="B23" s="226"/>
      <c r="C23" s="237" t="s">
        <v>710</v>
      </c>
      <c r="D23" s="239"/>
      <c r="E23" s="238"/>
      <c r="F23" s="432"/>
    </row>
    <row r="24" spans="1:6" ht="19.5" customHeight="1">
      <c r="A24" s="266">
        <v>1800192</v>
      </c>
      <c r="B24" s="226"/>
      <c r="C24" s="237" t="s">
        <v>711</v>
      </c>
      <c r="D24" s="239"/>
      <c r="E24" s="238"/>
      <c r="F24" s="432"/>
    </row>
    <row r="25" spans="1:6" ht="19.5" customHeight="1">
      <c r="A25" s="266">
        <v>1800200</v>
      </c>
      <c r="B25" s="226"/>
      <c r="C25" s="237" t="s">
        <v>713</v>
      </c>
      <c r="D25" s="239">
        <v>2912</v>
      </c>
      <c r="E25" s="238">
        <v>2700</v>
      </c>
      <c r="F25" s="432">
        <f t="shared" si="0"/>
        <v>92.71978021978022</v>
      </c>
    </row>
    <row r="26" spans="1:6" ht="19.5" customHeight="1">
      <c r="A26" s="266">
        <v>1800218</v>
      </c>
      <c r="B26" s="226"/>
      <c r="C26" s="237" t="s">
        <v>714</v>
      </c>
      <c r="D26" s="239">
        <v>5622</v>
      </c>
      <c r="E26" s="238">
        <v>4500</v>
      </c>
      <c r="F26" s="432">
        <f t="shared" si="0"/>
        <v>80.042689434365</v>
      </c>
    </row>
    <row r="27" spans="1:6" ht="19.5" customHeight="1">
      <c r="A27" s="266">
        <v>1800226</v>
      </c>
      <c r="B27" s="226"/>
      <c r="C27" s="237" t="s">
        <v>715</v>
      </c>
      <c r="D27" s="239">
        <v>638</v>
      </c>
      <c r="E27" s="238">
        <v>600</v>
      </c>
      <c r="F27" s="432">
        <f t="shared" si="0"/>
        <v>94.04388714733543</v>
      </c>
    </row>
    <row r="28" spans="1:6" ht="19.5" customHeight="1">
      <c r="A28" s="266" t="s">
        <v>474</v>
      </c>
      <c r="B28" s="226"/>
      <c r="C28" s="237" t="s">
        <v>712</v>
      </c>
      <c r="D28" s="239">
        <v>10948</v>
      </c>
      <c r="E28" s="238">
        <v>9200</v>
      </c>
      <c r="F28" s="432">
        <f t="shared" si="0"/>
        <v>84.03361344537815</v>
      </c>
    </row>
    <row r="29" spans="1:6" ht="19.5" customHeight="1">
      <c r="A29" s="266">
        <v>1800093</v>
      </c>
      <c r="B29" s="226"/>
      <c r="C29" s="237" t="s">
        <v>708</v>
      </c>
      <c r="D29" s="239">
        <v>7304</v>
      </c>
      <c r="E29" s="238">
        <v>6000</v>
      </c>
      <c r="F29" s="432">
        <f t="shared" si="0"/>
        <v>82.14676889375684</v>
      </c>
    </row>
    <row r="30" spans="1:6" ht="27.75" customHeight="1">
      <c r="A30" s="236">
        <v>1000165</v>
      </c>
      <c r="B30" s="226"/>
      <c r="C30" s="237" t="s">
        <v>527</v>
      </c>
      <c r="D30" s="239"/>
      <c r="E30" s="238"/>
      <c r="F30" s="432"/>
    </row>
    <row r="31" spans="1:6" ht="27" customHeight="1" thickBot="1">
      <c r="A31" s="252"/>
      <c r="B31" s="253"/>
      <c r="C31" s="267" t="s">
        <v>688</v>
      </c>
      <c r="D31" s="268">
        <v>3272</v>
      </c>
      <c r="E31" s="269">
        <v>2800</v>
      </c>
      <c r="F31" s="440">
        <f t="shared" si="0"/>
        <v>85.57457212713936</v>
      </c>
    </row>
    <row r="32" ht="12.75">
      <c r="F32" s="23"/>
    </row>
    <row r="33" spans="1:6" ht="40.5" customHeight="1">
      <c r="A33" s="640" t="s">
        <v>324</v>
      </c>
      <c r="B33" s="638"/>
      <c r="C33" s="638"/>
      <c r="D33" s="638"/>
      <c r="E33" s="638"/>
      <c r="F33" s="23"/>
    </row>
    <row r="34" ht="12.75">
      <c r="F34" s="23"/>
    </row>
    <row r="35" ht="12.75">
      <c r="F35" s="23"/>
    </row>
    <row r="36" ht="12.75">
      <c r="F36" s="23"/>
    </row>
    <row r="37" ht="12.75">
      <c r="F37" s="23"/>
    </row>
    <row r="38" ht="12.75">
      <c r="F38" s="23"/>
    </row>
    <row r="39" ht="12.75">
      <c r="F39" s="23"/>
    </row>
    <row r="40" ht="12.75">
      <c r="F40" s="23"/>
    </row>
    <row r="41" ht="12.75">
      <c r="F41" s="23"/>
    </row>
    <row r="42" ht="12.75">
      <c r="F42" s="23"/>
    </row>
    <row r="43" ht="12.75">
      <c r="F43" s="23"/>
    </row>
    <row r="44" ht="12.75">
      <c r="F44" s="23"/>
    </row>
    <row r="45" ht="12.75">
      <c r="F45" s="23"/>
    </row>
    <row r="46" ht="12.75">
      <c r="F46" s="23"/>
    </row>
    <row r="47" ht="12.75">
      <c r="F47" s="4"/>
    </row>
    <row r="48" ht="12.75">
      <c r="F48" s="4"/>
    </row>
    <row r="49" ht="12.75">
      <c r="D49" s="22"/>
    </row>
  </sheetData>
  <sheetProtection password="CA27" sheet="1"/>
  <mergeCells count="1">
    <mergeCell ref="A33:E33"/>
  </mergeCells>
  <printOptions/>
  <pageMargins left="0.75" right="0.75" top="1" bottom="1" header="0.5" footer="0.5"/>
  <pageSetup horizontalDpi="600" verticalDpi="600" orientation="portrait" scale="73" r:id="rId1"/>
  <ignoredErrors>
    <ignoredError sqref="A5:B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5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48.140625" style="3" customWidth="1"/>
    <col min="4" max="4" width="11.8515625" style="3" customWidth="1"/>
    <col min="5" max="5" width="10.00390625" style="3" customWidth="1"/>
    <col min="6" max="16384" width="9.140625" style="3" customWidth="1"/>
  </cols>
  <sheetData>
    <row r="1" spans="1:2" ht="12.75">
      <c r="A1" s="10" t="s">
        <v>620</v>
      </c>
      <c r="B1" s="36"/>
    </row>
    <row r="2" spans="1:6" ht="13.5" thickBot="1">
      <c r="A2" s="10" t="s">
        <v>805</v>
      </c>
      <c r="F2" s="22" t="s">
        <v>523</v>
      </c>
    </row>
    <row r="3" spans="1:6" ht="45" customHeight="1">
      <c r="A3" s="29" t="s">
        <v>694</v>
      </c>
      <c r="B3" s="30" t="s">
        <v>695</v>
      </c>
      <c r="C3" s="31" t="s">
        <v>421</v>
      </c>
      <c r="D3" s="24" t="s">
        <v>808</v>
      </c>
      <c r="E3" s="25" t="s">
        <v>806</v>
      </c>
      <c r="F3" s="17" t="s">
        <v>792</v>
      </c>
    </row>
    <row r="4" spans="1:12" ht="19.5" customHeight="1">
      <c r="A4" s="37"/>
      <c r="B4" s="38"/>
      <c r="C4" s="241" t="s">
        <v>452</v>
      </c>
      <c r="D4" s="242">
        <f>SUM(D5:D9)</f>
        <v>0</v>
      </c>
      <c r="E4" s="242">
        <f>SUM(E5:E9)</f>
        <v>1900</v>
      </c>
      <c r="F4" s="428"/>
      <c r="L4" s="3">
        <f>D4+D10</f>
        <v>0</v>
      </c>
    </row>
    <row r="5" spans="1:6" ht="27" customHeight="1">
      <c r="A5" s="236">
        <v>1700012</v>
      </c>
      <c r="B5" s="226" t="s">
        <v>648</v>
      </c>
      <c r="C5" s="237" t="s">
        <v>814</v>
      </c>
      <c r="D5" s="246"/>
      <c r="E5" s="281"/>
      <c r="F5" s="432"/>
    </row>
    <row r="6" spans="1:10" ht="32.25" customHeight="1">
      <c r="A6" s="236">
        <v>1700012</v>
      </c>
      <c r="B6" s="226" t="s">
        <v>648</v>
      </c>
      <c r="C6" s="237" t="s">
        <v>375</v>
      </c>
      <c r="D6" s="262"/>
      <c r="E6" s="263"/>
      <c r="F6" s="432"/>
      <c r="G6" s="3">
        <f>D5+D6+D7</f>
        <v>0</v>
      </c>
      <c r="H6" s="3">
        <f>E5+E6+E7</f>
        <v>0</v>
      </c>
      <c r="I6" s="3" t="e">
        <f>H6/G6*100</f>
        <v>#DIV/0!</v>
      </c>
      <c r="J6" s="3" t="s">
        <v>801</v>
      </c>
    </row>
    <row r="7" spans="1:10" ht="26.25" customHeight="1">
      <c r="A7" s="236">
        <v>1700012</v>
      </c>
      <c r="B7" s="226" t="s">
        <v>648</v>
      </c>
      <c r="C7" s="237" t="s">
        <v>376</v>
      </c>
      <c r="D7" s="262"/>
      <c r="E7" s="263"/>
      <c r="F7" s="432"/>
      <c r="G7" s="3">
        <f>D8+D9</f>
        <v>0</v>
      </c>
      <c r="H7" s="3">
        <f>E8+E9</f>
        <v>1900</v>
      </c>
      <c r="I7" s="3" t="e">
        <f>H7/G7*100</f>
        <v>#DIV/0!</v>
      </c>
      <c r="J7" s="3" t="s">
        <v>802</v>
      </c>
    </row>
    <row r="8" spans="1:6" ht="19.5" customHeight="1">
      <c r="A8" s="236">
        <v>1700012</v>
      </c>
      <c r="B8" s="226" t="s">
        <v>656</v>
      </c>
      <c r="C8" s="237" t="s">
        <v>475</v>
      </c>
      <c r="D8" s="239"/>
      <c r="E8" s="238">
        <v>1100</v>
      </c>
      <c r="F8" s="432"/>
    </row>
    <row r="9" spans="1:6" ht="19.5" customHeight="1">
      <c r="A9" s="236">
        <v>1700012</v>
      </c>
      <c r="B9" s="226" t="s">
        <v>647</v>
      </c>
      <c r="C9" s="237" t="s">
        <v>495</v>
      </c>
      <c r="D9" s="239"/>
      <c r="E9" s="238">
        <v>800</v>
      </c>
      <c r="F9" s="432"/>
    </row>
    <row r="10" spans="1:6" ht="19.5" customHeight="1">
      <c r="A10" s="32"/>
      <c r="B10" s="33"/>
      <c r="C10" s="241" t="s">
        <v>501</v>
      </c>
      <c r="D10" s="242">
        <f>SUM(D11:D19)</f>
        <v>0</v>
      </c>
      <c r="E10" s="242">
        <f>SUM(E11:E19)</f>
        <v>1980</v>
      </c>
      <c r="F10" s="428"/>
    </row>
    <row r="11" spans="1:6" ht="19.5" customHeight="1">
      <c r="A11" s="236" t="s">
        <v>477</v>
      </c>
      <c r="B11" s="226"/>
      <c r="C11" s="237" t="s">
        <v>476</v>
      </c>
      <c r="D11" s="239"/>
      <c r="E11" s="238">
        <v>500</v>
      </c>
      <c r="F11" s="432"/>
    </row>
    <row r="12" spans="1:6" ht="19.5" customHeight="1">
      <c r="A12" s="236" t="s">
        <v>478</v>
      </c>
      <c r="B12" s="226"/>
      <c r="C12" s="237" t="s">
        <v>419</v>
      </c>
      <c r="D12" s="239"/>
      <c r="E12" s="238"/>
      <c r="F12" s="432"/>
    </row>
    <row r="13" spans="1:6" ht="19.5" customHeight="1">
      <c r="A13" s="236" t="s">
        <v>480</v>
      </c>
      <c r="B13" s="226"/>
      <c r="C13" s="237" t="s">
        <v>479</v>
      </c>
      <c r="D13" s="239"/>
      <c r="E13" s="238">
        <v>150</v>
      </c>
      <c r="F13" s="432"/>
    </row>
    <row r="14" spans="1:6" ht="25.5" customHeight="1">
      <c r="A14" s="236" t="s">
        <v>481</v>
      </c>
      <c r="B14" s="226"/>
      <c r="C14" s="237" t="s">
        <v>526</v>
      </c>
      <c r="D14" s="239"/>
      <c r="E14" s="238">
        <v>200</v>
      </c>
      <c r="F14" s="432"/>
    </row>
    <row r="15" spans="1:6" ht="27" customHeight="1">
      <c r="A15" s="236" t="s">
        <v>386</v>
      </c>
      <c r="B15" s="226"/>
      <c r="C15" s="237" t="s">
        <v>563</v>
      </c>
      <c r="D15" s="239"/>
      <c r="E15" s="238">
        <v>600</v>
      </c>
      <c r="F15" s="432"/>
    </row>
    <row r="16" spans="1:6" ht="27" customHeight="1">
      <c r="A16" s="236" t="s">
        <v>482</v>
      </c>
      <c r="B16" s="226"/>
      <c r="C16" s="237" t="s">
        <v>564</v>
      </c>
      <c r="D16" s="239"/>
      <c r="E16" s="238"/>
      <c r="F16" s="432"/>
    </row>
    <row r="17" spans="1:6" ht="19.5" customHeight="1">
      <c r="A17" s="236" t="s">
        <v>483</v>
      </c>
      <c r="B17" s="226"/>
      <c r="C17" s="237" t="s">
        <v>499</v>
      </c>
      <c r="D17" s="239"/>
      <c r="E17" s="238">
        <v>30</v>
      </c>
      <c r="F17" s="432"/>
    </row>
    <row r="18" spans="1:6" ht="23.25" customHeight="1">
      <c r="A18" s="236" t="s">
        <v>484</v>
      </c>
      <c r="B18" s="226"/>
      <c r="C18" s="237" t="s">
        <v>565</v>
      </c>
      <c r="D18" s="239"/>
      <c r="E18" s="238">
        <v>500</v>
      </c>
      <c r="F18" s="432"/>
    </row>
    <row r="19" spans="1:6" ht="27" customHeight="1" thickBot="1">
      <c r="A19" s="252" t="s">
        <v>485</v>
      </c>
      <c r="B19" s="253"/>
      <c r="C19" s="254" t="s">
        <v>566</v>
      </c>
      <c r="D19" s="250"/>
      <c r="E19" s="251"/>
      <c r="F19" s="444"/>
    </row>
    <row r="20" ht="12.75">
      <c r="F20" s="23"/>
    </row>
    <row r="21" spans="1:6" ht="28.5" customHeight="1">
      <c r="A21" s="641" t="s">
        <v>377</v>
      </c>
      <c r="B21" s="641"/>
      <c r="C21" s="641"/>
      <c r="D21" s="641"/>
      <c r="E21" s="641"/>
      <c r="F21" s="23"/>
    </row>
    <row r="22" ht="12.75">
      <c r="F22" s="23"/>
    </row>
    <row r="23" ht="12.75">
      <c r="F23" s="23"/>
    </row>
    <row r="24" ht="12.75">
      <c r="F24" s="23"/>
    </row>
    <row r="25" ht="12.75">
      <c r="F25" s="23"/>
    </row>
    <row r="26" ht="12.75">
      <c r="F26" s="23"/>
    </row>
    <row r="27" ht="12.75">
      <c r="F27" s="23"/>
    </row>
    <row r="28" ht="12.75">
      <c r="F28" s="23"/>
    </row>
    <row r="29" ht="12.75">
      <c r="F29" s="23"/>
    </row>
    <row r="30" ht="12.75">
      <c r="F30" s="23"/>
    </row>
    <row r="31" ht="12.75">
      <c r="F31" s="23"/>
    </row>
    <row r="32" ht="12.75">
      <c r="F32" s="23"/>
    </row>
    <row r="33" ht="12.75">
      <c r="F33" s="23"/>
    </row>
    <row r="34" ht="12.75">
      <c r="F34" s="23"/>
    </row>
    <row r="35" ht="12.75">
      <c r="F35" s="23"/>
    </row>
    <row r="36" ht="12.75">
      <c r="F36" s="23"/>
    </row>
    <row r="37" ht="12.75">
      <c r="F37" s="23"/>
    </row>
    <row r="38" ht="12.75">
      <c r="F38" s="23"/>
    </row>
    <row r="39" ht="12.75">
      <c r="F39" s="23"/>
    </row>
    <row r="40" ht="12.75">
      <c r="F40" s="23"/>
    </row>
    <row r="41" ht="12.75">
      <c r="F41" s="23"/>
    </row>
    <row r="42" ht="12.75">
      <c r="F42" s="23"/>
    </row>
    <row r="43" ht="12.75">
      <c r="F43" s="23"/>
    </row>
    <row r="44" ht="12.75">
      <c r="F44" s="23"/>
    </row>
    <row r="45" ht="12.75">
      <c r="F45" s="23"/>
    </row>
    <row r="46" ht="12.75">
      <c r="F46" s="23"/>
    </row>
    <row r="47" ht="12.75">
      <c r="F47" s="23"/>
    </row>
    <row r="48" ht="12.75">
      <c r="F48" s="4"/>
    </row>
    <row r="50" ht="12.75">
      <c r="D50" s="22"/>
    </row>
  </sheetData>
  <sheetProtection password="CA27" sheet="1"/>
  <mergeCells count="1">
    <mergeCell ref="A21:E21"/>
  </mergeCells>
  <printOptions/>
  <pageMargins left="0.75" right="0.75" top="1" bottom="1" header="0.5" footer="0.5"/>
  <pageSetup horizontalDpi="600" verticalDpi="600" orientation="portrait" scale="73" r:id="rId1"/>
  <ignoredErrors>
    <ignoredError sqref="A6:B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49"/>
  <sheetViews>
    <sheetView zoomScalePageLayoutView="0" workbookViewId="0" topLeftCell="C1">
      <selection activeCell="F15" sqref="F15"/>
    </sheetView>
  </sheetViews>
  <sheetFormatPr defaultColWidth="9.140625" defaultRowHeight="12.75"/>
  <cols>
    <col min="1" max="1" width="8.00390625" style="3" customWidth="1"/>
    <col min="2" max="2" width="9.140625" style="8" customWidth="1"/>
    <col min="3" max="3" width="51.7109375" style="3" customWidth="1"/>
    <col min="4" max="4" width="11.140625" style="3" customWidth="1"/>
    <col min="5" max="5" width="9.7109375" style="3" customWidth="1"/>
    <col min="6" max="6" width="10.00390625" style="3" customWidth="1"/>
    <col min="7" max="16384" width="9.140625" style="3" customWidth="1"/>
  </cols>
  <sheetData>
    <row r="1" spans="1:2" ht="15.75" customHeight="1">
      <c r="A1" s="10" t="s">
        <v>621</v>
      </c>
      <c r="B1" s="36"/>
    </row>
    <row r="2" spans="1:6" ht="15.75" customHeight="1" thickBot="1">
      <c r="A2" s="10" t="s">
        <v>805</v>
      </c>
      <c r="F2" s="22" t="s">
        <v>524</v>
      </c>
    </row>
    <row r="3" spans="1:6" ht="49.5" customHeight="1">
      <c r="A3" s="29" t="s">
        <v>694</v>
      </c>
      <c r="B3" s="30" t="s">
        <v>695</v>
      </c>
      <c r="C3" s="31" t="s">
        <v>421</v>
      </c>
      <c r="D3" s="24" t="s">
        <v>808</v>
      </c>
      <c r="E3" s="25" t="s">
        <v>806</v>
      </c>
      <c r="F3" s="17" t="s">
        <v>792</v>
      </c>
    </row>
    <row r="4" spans="1:10" ht="19.5" customHeight="1">
      <c r="A4" s="32"/>
      <c r="B4" s="33"/>
      <c r="C4" s="270" t="s">
        <v>399</v>
      </c>
      <c r="D4" s="241">
        <f>D5+D6+D7</f>
        <v>2047</v>
      </c>
      <c r="E4" s="241">
        <f>E5+E6+E7</f>
        <v>1700</v>
      </c>
      <c r="F4" s="428">
        <f>E4/D4*100</f>
        <v>83.04836345872008</v>
      </c>
      <c r="J4" s="3">
        <f>D4+D8</f>
        <v>3535</v>
      </c>
    </row>
    <row r="5" spans="1:6" ht="19.5" customHeight="1">
      <c r="A5" s="236">
        <v>1900018</v>
      </c>
      <c r="B5" s="226"/>
      <c r="C5" s="248" t="s">
        <v>486</v>
      </c>
      <c r="D5" s="239">
        <v>677</v>
      </c>
      <c r="E5" s="238">
        <v>700</v>
      </c>
      <c r="F5" s="432">
        <f aca="true" t="shared" si="0" ref="F5:F10">E5/D5*100</f>
        <v>103.39734121122599</v>
      </c>
    </row>
    <row r="6" spans="1:6" ht="19.5" customHeight="1">
      <c r="A6" s="236">
        <v>1900018</v>
      </c>
      <c r="B6" s="226" t="s">
        <v>647</v>
      </c>
      <c r="C6" s="248" t="s">
        <v>567</v>
      </c>
      <c r="D6" s="239">
        <v>846</v>
      </c>
      <c r="E6" s="238">
        <v>700</v>
      </c>
      <c r="F6" s="432">
        <f t="shared" si="0"/>
        <v>82.74231678486997</v>
      </c>
    </row>
    <row r="7" spans="1:6" ht="19.5" customHeight="1">
      <c r="A7" s="236" t="s">
        <v>437</v>
      </c>
      <c r="B7" s="226"/>
      <c r="C7" s="248" t="s">
        <v>364</v>
      </c>
      <c r="D7" s="239">
        <v>524</v>
      </c>
      <c r="E7" s="238">
        <v>300</v>
      </c>
      <c r="F7" s="432">
        <f t="shared" si="0"/>
        <v>57.25190839694656</v>
      </c>
    </row>
    <row r="8" spans="1:6" ht="19.5" customHeight="1">
      <c r="A8" s="32"/>
      <c r="B8" s="33"/>
      <c r="C8" s="241" t="s">
        <v>501</v>
      </c>
      <c r="D8" s="242">
        <f>D9+D10+D11+D12</f>
        <v>1488</v>
      </c>
      <c r="E8" s="242">
        <f>E9+E10+E11+E12</f>
        <v>1490</v>
      </c>
      <c r="F8" s="428">
        <f t="shared" si="0"/>
        <v>100.13440860215054</v>
      </c>
    </row>
    <row r="9" spans="1:6" ht="19.5" customHeight="1">
      <c r="A9" s="236" t="s">
        <v>487</v>
      </c>
      <c r="B9" s="226"/>
      <c r="C9" s="248" t="s">
        <v>420</v>
      </c>
      <c r="D9" s="239">
        <v>40</v>
      </c>
      <c r="E9" s="238">
        <v>40</v>
      </c>
      <c r="F9" s="432">
        <f t="shared" si="0"/>
        <v>100</v>
      </c>
    </row>
    <row r="10" spans="1:6" ht="19.5" customHeight="1">
      <c r="A10" s="236" t="s">
        <v>489</v>
      </c>
      <c r="B10" s="226"/>
      <c r="C10" s="248" t="s">
        <v>488</v>
      </c>
      <c r="D10" s="239">
        <v>1448</v>
      </c>
      <c r="E10" s="238">
        <v>1450</v>
      </c>
      <c r="F10" s="432">
        <f t="shared" si="0"/>
        <v>100.13812154696133</v>
      </c>
    </row>
    <row r="11" spans="1:6" ht="19.5" customHeight="1">
      <c r="A11" s="236" t="s">
        <v>491</v>
      </c>
      <c r="B11" s="226"/>
      <c r="C11" s="248" t="s">
        <v>490</v>
      </c>
      <c r="D11" s="239"/>
      <c r="E11" s="238"/>
      <c r="F11" s="432"/>
    </row>
    <row r="12" spans="1:6" ht="19.5" customHeight="1">
      <c r="A12" s="236">
        <v>1000165</v>
      </c>
      <c r="B12" s="226"/>
      <c r="C12" s="237" t="s">
        <v>527</v>
      </c>
      <c r="D12" s="239"/>
      <c r="E12" s="238"/>
      <c r="F12" s="432"/>
    </row>
    <row r="13" spans="1:6" ht="19.5" customHeight="1">
      <c r="A13" s="32"/>
      <c r="B13" s="33"/>
      <c r="C13" s="241" t="s">
        <v>423</v>
      </c>
      <c r="D13" s="242">
        <f>D14+D15</f>
        <v>0</v>
      </c>
      <c r="E13" s="242">
        <f>E14+E15</f>
        <v>0</v>
      </c>
      <c r="F13" s="428"/>
    </row>
    <row r="14" spans="1:6" ht="19.5" customHeight="1">
      <c r="A14" s="82">
        <v>1000215</v>
      </c>
      <c r="B14" s="243"/>
      <c r="C14" s="239" t="s">
        <v>424</v>
      </c>
      <c r="D14" s="239"/>
      <c r="E14" s="238"/>
      <c r="F14" s="432"/>
    </row>
    <row r="15" spans="1:6" ht="19.5" customHeight="1" thickBot="1">
      <c r="A15" s="83">
        <v>1000207</v>
      </c>
      <c r="B15" s="249"/>
      <c r="C15" s="250" t="s">
        <v>425</v>
      </c>
      <c r="D15" s="250"/>
      <c r="E15" s="251"/>
      <c r="F15" s="444"/>
    </row>
    <row r="16" spans="5:6" ht="12.75">
      <c r="E16" s="4"/>
      <c r="F16" s="23"/>
    </row>
    <row r="17" spans="5:6" ht="12.75">
      <c r="E17" s="4"/>
      <c r="F17" s="23"/>
    </row>
    <row r="18" spans="5:6" ht="12.75">
      <c r="E18" s="4"/>
      <c r="F18" s="23"/>
    </row>
    <row r="19" spans="5:6" ht="12.75">
      <c r="E19" s="4"/>
      <c r="F19" s="23"/>
    </row>
    <row r="20" spans="5:6" ht="12.75">
      <c r="E20" s="4"/>
      <c r="F20" s="23"/>
    </row>
    <row r="21" spans="5:6" ht="12.75">
      <c r="E21" s="4"/>
      <c r="F21" s="23"/>
    </row>
    <row r="22" spans="5:6" ht="12.75">
      <c r="E22" s="4"/>
      <c r="F22" s="23"/>
    </row>
    <row r="23" spans="5:6" ht="12.75">
      <c r="E23" s="4"/>
      <c r="F23" s="23"/>
    </row>
    <row r="24" spans="5:6" ht="12.75">
      <c r="E24" s="4"/>
      <c r="F24" s="23"/>
    </row>
    <row r="25" spans="5:6" ht="12.75">
      <c r="E25" s="4"/>
      <c r="F25" s="23"/>
    </row>
    <row r="26" spans="5:6" ht="12.75">
      <c r="E26" s="4"/>
      <c r="F26" s="23"/>
    </row>
    <row r="27" spans="5:6" ht="12.75">
      <c r="E27" s="4"/>
      <c r="F27" s="23"/>
    </row>
    <row r="28" spans="5:6" ht="12.75">
      <c r="E28" s="4"/>
      <c r="F28" s="23"/>
    </row>
    <row r="29" spans="5:6" ht="12.75">
      <c r="E29" s="4"/>
      <c r="F29" s="23"/>
    </row>
    <row r="30" spans="5:6" ht="12.75">
      <c r="E30" s="4"/>
      <c r="F30" s="23"/>
    </row>
    <row r="31" spans="5:6" ht="12.75">
      <c r="E31" s="4"/>
      <c r="F31" s="23"/>
    </row>
    <row r="32" spans="5:6" ht="12.75">
      <c r="E32" s="4"/>
      <c r="F32" s="23"/>
    </row>
    <row r="33" spans="5:6" ht="12.75">
      <c r="E33" s="4"/>
      <c r="F33" s="23"/>
    </row>
    <row r="34" spans="5:6" ht="12.75">
      <c r="E34" s="4"/>
      <c r="F34" s="23"/>
    </row>
    <row r="35" spans="5:6" ht="12.75">
      <c r="E35" s="4"/>
      <c r="F35" s="23"/>
    </row>
    <row r="36" spans="5:6" ht="12.75">
      <c r="E36" s="4"/>
      <c r="F36" s="23"/>
    </row>
    <row r="37" spans="5:6" ht="12.75">
      <c r="E37" s="4"/>
      <c r="F37" s="23"/>
    </row>
    <row r="38" spans="5:6" ht="12.75">
      <c r="E38" s="4"/>
      <c r="F38" s="23"/>
    </row>
    <row r="39" spans="5:6" ht="12.75">
      <c r="E39" s="4"/>
      <c r="F39" s="23"/>
    </row>
    <row r="40" spans="5:6" ht="12.75">
      <c r="E40" s="4"/>
      <c r="F40" s="23"/>
    </row>
    <row r="41" spans="5:6" ht="12.75">
      <c r="E41" s="4"/>
      <c r="F41" s="23"/>
    </row>
    <row r="42" spans="5:6" ht="12.75">
      <c r="E42" s="4"/>
      <c r="F42" s="23"/>
    </row>
    <row r="43" spans="5:6" ht="12.75">
      <c r="E43" s="4"/>
      <c r="F43" s="23"/>
    </row>
    <row r="44" spans="5:6" ht="12.75">
      <c r="E44" s="4"/>
      <c r="F44" s="23"/>
    </row>
    <row r="45" spans="5:6" ht="12.75">
      <c r="E45" s="4"/>
      <c r="F45" s="23"/>
    </row>
    <row r="46" spans="5:6" ht="12.75">
      <c r="E46" s="4"/>
      <c r="F46" s="23"/>
    </row>
    <row r="47" spans="5:6" ht="12.75">
      <c r="E47" s="4"/>
      <c r="F47" s="4"/>
    </row>
    <row r="48" spans="5:6" ht="12.75">
      <c r="E48" s="4"/>
      <c r="F48" s="4"/>
    </row>
    <row r="49" ht="12.75">
      <c r="D49" s="22"/>
    </row>
  </sheetData>
  <sheetProtection password="CA27" sheet="1"/>
  <printOptions/>
  <pageMargins left="0" right="0" top="0" bottom="0" header="0.5" footer="0.5"/>
  <pageSetup horizontalDpi="1200" verticalDpi="1200" orientation="portrait" paperSize="9" scale="90" r:id="rId1"/>
  <ignoredErrors>
    <ignoredError sqref="A8:B11 A6:B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R42"/>
  <sheetViews>
    <sheetView zoomScalePageLayoutView="0" workbookViewId="0" topLeftCell="A7">
      <selection activeCell="N29" sqref="N29"/>
    </sheetView>
  </sheetViews>
  <sheetFormatPr defaultColWidth="9.140625" defaultRowHeight="12.75"/>
  <cols>
    <col min="1" max="1" width="9.140625" style="3" customWidth="1"/>
    <col min="2" max="2" width="19.28125" style="3" customWidth="1"/>
    <col min="3" max="4" width="9.140625" style="3" customWidth="1"/>
    <col min="5" max="5" width="10.140625" style="3" bestFit="1" customWidth="1"/>
    <col min="6" max="7" width="9.140625" style="3" customWidth="1"/>
    <col min="8" max="8" width="10.140625" style="3" bestFit="1" customWidth="1"/>
    <col min="9" max="13" width="9.140625" style="3" customWidth="1"/>
    <col min="14" max="14" width="10.28125" style="3" customWidth="1"/>
    <col min="15" max="16" width="9.140625" style="3" customWidth="1"/>
    <col min="17" max="17" width="10.140625" style="3" bestFit="1" customWidth="1"/>
    <col min="18" max="21" width="9.140625" style="3" customWidth="1"/>
    <col min="22" max="16384" width="9.140625" style="3" customWidth="1"/>
  </cols>
  <sheetData>
    <row r="1" spans="1:17" ht="24.75" customHeight="1">
      <c r="A1" s="642" t="s">
        <v>807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</row>
    <row r="2" spans="6:16" ht="13.5" thickBot="1">
      <c r="F2" s="471"/>
      <c r="P2" s="472" t="s">
        <v>793</v>
      </c>
    </row>
    <row r="3" spans="1:18" ht="24" customHeight="1">
      <c r="A3" s="652" t="s">
        <v>290</v>
      </c>
      <c r="B3" s="653"/>
      <c r="C3" s="656" t="s">
        <v>301</v>
      </c>
      <c r="D3" s="653"/>
      <c r="E3" s="657"/>
      <c r="F3" s="653"/>
      <c r="G3" s="658"/>
      <c r="H3" s="653"/>
      <c r="I3" s="653"/>
      <c r="J3" s="653"/>
      <c r="K3" s="653"/>
      <c r="L3" s="653" t="s">
        <v>794</v>
      </c>
      <c r="M3" s="653"/>
      <c r="N3" s="653"/>
      <c r="O3" s="653" t="s">
        <v>436</v>
      </c>
      <c r="P3" s="653"/>
      <c r="Q3" s="673"/>
      <c r="R3" s="473"/>
    </row>
    <row r="4" spans="1:18" ht="12.75" customHeight="1">
      <c r="A4" s="654"/>
      <c r="B4" s="655"/>
      <c r="C4" s="663" t="s">
        <v>568</v>
      </c>
      <c r="D4" s="664"/>
      <c r="E4" s="664"/>
      <c r="F4" s="655" t="s">
        <v>379</v>
      </c>
      <c r="G4" s="664"/>
      <c r="H4" s="667"/>
      <c r="I4" s="663" t="s">
        <v>398</v>
      </c>
      <c r="J4" s="664"/>
      <c r="K4" s="667"/>
      <c r="L4" s="655" t="s">
        <v>292</v>
      </c>
      <c r="M4" s="664" t="s">
        <v>291</v>
      </c>
      <c r="N4" s="670" t="s">
        <v>792</v>
      </c>
      <c r="O4" s="655" t="s">
        <v>292</v>
      </c>
      <c r="P4" s="655" t="s">
        <v>291</v>
      </c>
      <c r="Q4" s="659" t="s">
        <v>792</v>
      </c>
      <c r="R4" s="473"/>
    </row>
    <row r="5" spans="1:18" ht="12.75">
      <c r="A5" s="654"/>
      <c r="B5" s="655"/>
      <c r="C5" s="665"/>
      <c r="D5" s="666"/>
      <c r="E5" s="666"/>
      <c r="F5" s="655"/>
      <c r="G5" s="666"/>
      <c r="H5" s="668"/>
      <c r="I5" s="665"/>
      <c r="J5" s="666"/>
      <c r="K5" s="668"/>
      <c r="L5" s="655"/>
      <c r="M5" s="669"/>
      <c r="N5" s="671"/>
      <c r="O5" s="655"/>
      <c r="P5" s="655"/>
      <c r="Q5" s="660"/>
      <c r="R5" s="473"/>
    </row>
    <row r="6" spans="1:18" ht="12.75" customHeight="1">
      <c r="A6" s="654"/>
      <c r="B6" s="655"/>
      <c r="C6" s="655" t="s">
        <v>292</v>
      </c>
      <c r="D6" s="655" t="s">
        <v>291</v>
      </c>
      <c r="E6" s="662" t="s">
        <v>792</v>
      </c>
      <c r="F6" s="655" t="s">
        <v>292</v>
      </c>
      <c r="G6" s="655" t="s">
        <v>291</v>
      </c>
      <c r="H6" s="662" t="s">
        <v>792</v>
      </c>
      <c r="I6" s="655" t="s">
        <v>292</v>
      </c>
      <c r="J6" s="655" t="s">
        <v>291</v>
      </c>
      <c r="K6" s="662" t="s">
        <v>792</v>
      </c>
      <c r="L6" s="655"/>
      <c r="M6" s="669"/>
      <c r="N6" s="671"/>
      <c r="O6" s="655"/>
      <c r="P6" s="655"/>
      <c r="Q6" s="660"/>
      <c r="R6" s="473"/>
    </row>
    <row r="7" spans="1:18" ht="12.75">
      <c r="A7" s="654"/>
      <c r="B7" s="655"/>
      <c r="C7" s="655"/>
      <c r="D7" s="655"/>
      <c r="E7" s="662"/>
      <c r="F7" s="655"/>
      <c r="G7" s="655"/>
      <c r="H7" s="662"/>
      <c r="I7" s="655"/>
      <c r="J7" s="655"/>
      <c r="K7" s="662"/>
      <c r="L7" s="655"/>
      <c r="M7" s="669"/>
      <c r="N7" s="671"/>
      <c r="O7" s="655"/>
      <c r="P7" s="655"/>
      <c r="Q7" s="660"/>
      <c r="R7" s="473"/>
    </row>
    <row r="8" spans="1:18" ht="6.75" customHeight="1">
      <c r="A8" s="654"/>
      <c r="B8" s="655"/>
      <c r="C8" s="655"/>
      <c r="D8" s="655"/>
      <c r="E8" s="662"/>
      <c r="F8" s="655"/>
      <c r="G8" s="655"/>
      <c r="H8" s="662"/>
      <c r="I8" s="655"/>
      <c r="J8" s="655"/>
      <c r="K8" s="662"/>
      <c r="L8" s="655"/>
      <c r="M8" s="669"/>
      <c r="N8" s="671"/>
      <c r="O8" s="655"/>
      <c r="P8" s="655"/>
      <c r="Q8" s="660"/>
      <c r="R8" s="473"/>
    </row>
    <row r="9" spans="1:18" ht="1.5" customHeight="1">
      <c r="A9" s="654"/>
      <c r="B9" s="655"/>
      <c r="C9" s="655"/>
      <c r="D9" s="655"/>
      <c r="E9" s="662"/>
      <c r="F9" s="655"/>
      <c r="G9" s="655"/>
      <c r="H9" s="662"/>
      <c r="I9" s="655"/>
      <c r="J9" s="655"/>
      <c r="K9" s="662"/>
      <c r="L9" s="655"/>
      <c r="M9" s="666"/>
      <c r="N9" s="672"/>
      <c r="O9" s="655"/>
      <c r="P9" s="655"/>
      <c r="Q9" s="661"/>
      <c r="R9" s="473"/>
    </row>
    <row r="10" spans="1:18" ht="19.5" customHeight="1">
      <c r="A10" s="645" t="s">
        <v>580</v>
      </c>
      <c r="B10" s="646"/>
      <c r="C10" s="405"/>
      <c r="D10" s="405"/>
      <c r="E10" s="446"/>
      <c r="F10" s="405"/>
      <c r="G10" s="447"/>
      <c r="H10" s="448"/>
      <c r="I10" s="405"/>
      <c r="J10" s="405"/>
      <c r="K10" s="448"/>
      <c r="L10" s="405"/>
      <c r="M10" s="405"/>
      <c r="N10" s="448"/>
      <c r="O10" s="405"/>
      <c r="P10" s="405"/>
      <c r="Q10" s="449"/>
      <c r="R10" s="473"/>
    </row>
    <row r="11" spans="1:18" ht="19.5" customHeight="1">
      <c r="A11" s="645" t="s">
        <v>581</v>
      </c>
      <c r="B11" s="646"/>
      <c r="C11" s="405"/>
      <c r="D11" s="405"/>
      <c r="E11" s="446"/>
      <c r="F11" s="405"/>
      <c r="G11" s="447"/>
      <c r="H11" s="448"/>
      <c r="I11" s="405"/>
      <c r="J11" s="405"/>
      <c r="K11" s="448"/>
      <c r="L11" s="405"/>
      <c r="M11" s="405"/>
      <c r="N11" s="448"/>
      <c r="O11" s="405"/>
      <c r="P11" s="405"/>
      <c r="Q11" s="449"/>
      <c r="R11" s="473"/>
    </row>
    <row r="12" spans="1:18" ht="19.5" customHeight="1">
      <c r="A12" s="645" t="s">
        <v>582</v>
      </c>
      <c r="B12" s="646"/>
      <c r="C12" s="405"/>
      <c r="D12" s="405"/>
      <c r="E12" s="446"/>
      <c r="F12" s="405"/>
      <c r="G12" s="447"/>
      <c r="H12" s="448"/>
      <c r="I12" s="405"/>
      <c r="J12" s="405"/>
      <c r="K12" s="448"/>
      <c r="L12" s="405"/>
      <c r="M12" s="405"/>
      <c r="N12" s="448"/>
      <c r="O12" s="405"/>
      <c r="P12" s="405"/>
      <c r="Q12" s="449"/>
      <c r="R12" s="473"/>
    </row>
    <row r="13" spans="1:18" ht="19.5" customHeight="1">
      <c r="A13" s="645" t="s">
        <v>583</v>
      </c>
      <c r="B13" s="646"/>
      <c r="C13" s="405"/>
      <c r="D13" s="405"/>
      <c r="E13" s="446"/>
      <c r="F13" s="405"/>
      <c r="G13" s="447"/>
      <c r="H13" s="448"/>
      <c r="I13" s="405"/>
      <c r="J13" s="405"/>
      <c r="K13" s="448"/>
      <c r="L13" s="405"/>
      <c r="M13" s="405"/>
      <c r="N13" s="448"/>
      <c r="O13" s="405"/>
      <c r="P13" s="405"/>
      <c r="Q13" s="449"/>
      <c r="R13" s="473"/>
    </row>
    <row r="14" spans="1:18" ht="18.75" customHeight="1">
      <c r="A14" s="645" t="s">
        <v>584</v>
      </c>
      <c r="B14" s="646"/>
      <c r="C14" s="405">
        <f>F14+I14</f>
        <v>20498</v>
      </c>
      <c r="D14" s="405">
        <f>G14+J14</f>
        <v>20850</v>
      </c>
      <c r="E14" s="446">
        <f>D14/C14*100</f>
        <v>101.71724070641037</v>
      </c>
      <c r="F14" s="405">
        <f>Zene!D4</f>
        <v>8342</v>
      </c>
      <c r="G14" s="447">
        <f>Zene!E4</f>
        <v>8550</v>
      </c>
      <c r="H14" s="448">
        <f>G14/F14*100</f>
        <v>102.49340685686886</v>
      </c>
      <c r="I14" s="405">
        <f>Zene!D21</f>
        <v>12156</v>
      </c>
      <c r="J14" s="405">
        <f>Zene!E21</f>
        <v>12300</v>
      </c>
      <c r="K14" s="448">
        <f>J14/I14*100</f>
        <v>101.18460019743335</v>
      </c>
      <c r="L14" s="405">
        <f>Zene!D30</f>
        <v>4909</v>
      </c>
      <c r="M14" s="405">
        <f>Zene!E30</f>
        <v>5080</v>
      </c>
      <c r="N14" s="448">
        <f>M14/L14*100</f>
        <v>103.48339784070075</v>
      </c>
      <c r="O14" s="405">
        <f>Zene!D42</f>
        <v>1592</v>
      </c>
      <c r="P14" s="405">
        <f>Zene!E42</f>
        <v>1700</v>
      </c>
      <c r="Q14" s="449">
        <f>P14/O14*100</f>
        <v>106.78391959798994</v>
      </c>
      <c r="R14" s="473"/>
    </row>
    <row r="15" spans="1:18" ht="15" customHeight="1">
      <c r="A15" s="650" t="s">
        <v>783</v>
      </c>
      <c r="B15" s="651"/>
      <c r="C15" s="405"/>
      <c r="D15" s="405"/>
      <c r="E15" s="446"/>
      <c r="F15" s="405"/>
      <c r="G15" s="447"/>
      <c r="H15" s="448"/>
      <c r="I15" s="405"/>
      <c r="J15" s="405"/>
      <c r="K15" s="448"/>
      <c r="L15" s="405"/>
      <c r="M15" s="405"/>
      <c r="N15" s="448"/>
      <c r="O15" s="405"/>
      <c r="P15" s="405"/>
      <c r="Q15" s="449"/>
      <c r="R15" s="473"/>
    </row>
    <row r="16" spans="1:18" ht="19.5" customHeight="1">
      <c r="A16" s="645" t="s">
        <v>585</v>
      </c>
      <c r="B16" s="646"/>
      <c r="C16" s="405">
        <f>F16+I16</f>
        <v>94696</v>
      </c>
      <c r="D16" s="405">
        <f>G16+J16</f>
        <v>97400</v>
      </c>
      <c r="E16" s="446">
        <f>D16/C16*100</f>
        <v>102.85545323984118</v>
      </c>
      <c r="F16" s="405">
        <f>Odrasli!D4</f>
        <v>2815</v>
      </c>
      <c r="G16" s="447">
        <f>Odrasli!E4</f>
        <v>3300</v>
      </c>
      <c r="H16" s="448">
        <f>G16/F16*100</f>
        <v>117.22912966252221</v>
      </c>
      <c r="I16" s="405">
        <f>Odrasli!D19</f>
        <v>91881</v>
      </c>
      <c r="J16" s="405">
        <f>Odrasli!E19</f>
        <v>94100</v>
      </c>
      <c r="K16" s="448">
        <f>J16/I16*100</f>
        <v>102.41508037570335</v>
      </c>
      <c r="L16" s="405">
        <f>Odrasli!D29</f>
        <v>20994</v>
      </c>
      <c r="M16" s="405">
        <f>Odrasli!E29</f>
        <v>21600</v>
      </c>
      <c r="N16" s="448">
        <f>M16/L16*100</f>
        <v>102.88653901114604</v>
      </c>
      <c r="O16" s="405">
        <f>Odrasli!D43</f>
        <v>586</v>
      </c>
      <c r="P16" s="405">
        <f>Odrasli!E43</f>
        <v>600</v>
      </c>
      <c r="Q16" s="449">
        <f>P16/O16*100</f>
        <v>102.3890784982935</v>
      </c>
      <c r="R16" s="473"/>
    </row>
    <row r="17" spans="1:18" ht="19.5" customHeight="1">
      <c r="A17" s="645" t="s">
        <v>293</v>
      </c>
      <c r="B17" s="646"/>
      <c r="C17" s="405"/>
      <c r="D17" s="405"/>
      <c r="E17" s="446"/>
      <c r="F17" s="405"/>
      <c r="G17" s="447"/>
      <c r="H17" s="448"/>
      <c r="I17" s="405"/>
      <c r="J17" s="405"/>
      <c r="K17" s="448"/>
      <c r="L17" s="405"/>
      <c r="M17" s="405"/>
      <c r="N17" s="448"/>
      <c r="O17" s="405"/>
      <c r="P17" s="405"/>
      <c r="Q17" s="449"/>
      <c r="R17" s="473"/>
    </row>
    <row r="18" spans="1:18" ht="19.5" customHeight="1">
      <c r="A18" s="645" t="s">
        <v>784</v>
      </c>
      <c r="B18" s="646"/>
      <c r="C18" s="405"/>
      <c r="D18" s="405"/>
      <c r="E18" s="446"/>
      <c r="F18" s="405"/>
      <c r="G18" s="405"/>
      <c r="H18" s="448"/>
      <c r="I18" s="405"/>
      <c r="J18" s="405"/>
      <c r="K18" s="448"/>
      <c r="L18" s="405"/>
      <c r="M18" s="405"/>
      <c r="N18" s="448"/>
      <c r="O18" s="405"/>
      <c r="P18" s="405"/>
      <c r="Q18" s="449"/>
      <c r="R18" s="473"/>
    </row>
    <row r="19" spans="1:18" ht="19.5" customHeight="1">
      <c r="A19" s="645" t="s">
        <v>586</v>
      </c>
      <c r="B19" s="646"/>
      <c r="C19" s="405"/>
      <c r="D19" s="405"/>
      <c r="E19" s="446"/>
      <c r="F19" s="405"/>
      <c r="G19" s="447"/>
      <c r="H19" s="448"/>
      <c r="I19" s="405"/>
      <c r="J19" s="405"/>
      <c r="K19" s="448"/>
      <c r="L19" s="405"/>
      <c r="M19" s="405"/>
      <c r="N19" s="448"/>
      <c r="O19" s="405"/>
      <c r="P19" s="405"/>
      <c r="Q19" s="449"/>
      <c r="R19" s="473"/>
    </row>
    <row r="20" spans="1:18" ht="19.5" customHeight="1">
      <c r="A20" s="645" t="s">
        <v>294</v>
      </c>
      <c r="B20" s="646"/>
      <c r="C20" s="405"/>
      <c r="D20" s="405"/>
      <c r="E20" s="446"/>
      <c r="F20" s="405"/>
      <c r="G20" s="447"/>
      <c r="H20" s="448"/>
      <c r="I20" s="405"/>
      <c r="J20" s="405"/>
      <c r="K20" s="448"/>
      <c r="L20" s="405"/>
      <c r="M20" s="405"/>
      <c r="N20" s="448"/>
      <c r="O20" s="405"/>
      <c r="P20" s="405"/>
      <c r="Q20" s="449"/>
      <c r="R20" s="473"/>
    </row>
    <row r="21" spans="1:18" ht="19.5" customHeight="1">
      <c r="A21" s="647" t="s">
        <v>787</v>
      </c>
      <c r="B21" s="648"/>
      <c r="C21" s="405"/>
      <c r="D21" s="405"/>
      <c r="E21" s="446"/>
      <c r="F21" s="405"/>
      <c r="G21" s="447"/>
      <c r="H21" s="448"/>
      <c r="I21" s="405"/>
      <c r="J21" s="405"/>
      <c r="K21" s="448"/>
      <c r="L21" s="405"/>
      <c r="M21" s="405"/>
      <c r="N21" s="448"/>
      <c r="O21" s="405"/>
      <c r="P21" s="405"/>
      <c r="Q21" s="449"/>
      <c r="R21" s="473"/>
    </row>
    <row r="22" spans="1:18" ht="19.5" customHeight="1">
      <c r="A22" s="645" t="s">
        <v>632</v>
      </c>
      <c r="B22" s="646"/>
      <c r="C22" s="405">
        <f aca="true" t="shared" si="0" ref="C22:D25">F22+I22</f>
        <v>0</v>
      </c>
      <c r="D22" s="405">
        <f t="shared" si="0"/>
        <v>0</v>
      </c>
      <c r="E22" s="446"/>
      <c r="F22" s="405"/>
      <c r="G22" s="447"/>
      <c r="H22" s="448"/>
      <c r="I22" s="405"/>
      <c r="J22" s="405"/>
      <c r="K22" s="448"/>
      <c r="L22" s="405">
        <f>Lab!C148</f>
        <v>258589</v>
      </c>
      <c r="M22" s="405">
        <f>Lab!D148</f>
        <v>259950</v>
      </c>
      <c r="N22" s="448">
        <f>M22/L22*100</f>
        <v>100.5263178248108</v>
      </c>
      <c r="O22" s="405"/>
      <c r="P22" s="405"/>
      <c r="Q22" s="449"/>
      <c r="R22" s="473"/>
    </row>
    <row r="23" spans="1:18" ht="19.5" customHeight="1">
      <c r="A23" s="645" t="s">
        <v>589</v>
      </c>
      <c r="B23" s="646"/>
      <c r="C23" s="405">
        <f t="shared" si="0"/>
        <v>4357</v>
      </c>
      <c r="D23" s="405">
        <f t="shared" si="0"/>
        <v>4190</v>
      </c>
      <c r="E23" s="446">
        <f>D23/C23*100</f>
        <v>96.16708744549001</v>
      </c>
      <c r="F23" s="405">
        <f>RtgUz!D13+RtgUz!D14</f>
        <v>0</v>
      </c>
      <c r="G23" s="405">
        <f>RtgUz!E13+RtgUz!E14</f>
        <v>0</v>
      </c>
      <c r="H23" s="448"/>
      <c r="I23" s="405">
        <f>RtgUz!D5+RtgUz!D6+RtgUz!D7+RtgUz!D9+RtgUz!D10+RtgUz!D11+RtgUz!D12</f>
        <v>4357</v>
      </c>
      <c r="J23" s="405">
        <f>RtgUz!E5+RtgUz!E6+RtgUz!E7+RtgUz!E9+RtgUz!E10+RtgUz!E11+RtgUz!E12</f>
        <v>4190</v>
      </c>
      <c r="K23" s="448">
        <f>J23/I23*100</f>
        <v>96.16708744549001</v>
      </c>
      <c r="L23" s="405"/>
      <c r="M23" s="405"/>
      <c r="N23" s="448"/>
      <c r="O23" s="405"/>
      <c r="P23" s="405"/>
      <c r="Q23" s="449"/>
      <c r="R23" s="473"/>
    </row>
    <row r="24" spans="1:18" ht="19.5" customHeight="1">
      <c r="A24" s="645" t="s">
        <v>295</v>
      </c>
      <c r="B24" s="646"/>
      <c r="C24" s="405">
        <f t="shared" si="0"/>
        <v>3271</v>
      </c>
      <c r="D24" s="405">
        <f t="shared" si="0"/>
        <v>2910</v>
      </c>
      <c r="E24" s="446">
        <f>D24/C24*100</f>
        <v>88.96361968816876</v>
      </c>
      <c r="F24" s="405">
        <f>RtgUz!D33</f>
        <v>0</v>
      </c>
      <c r="G24" s="405">
        <f>RtgUz!E33</f>
        <v>0</v>
      </c>
      <c r="H24" s="448"/>
      <c r="I24" s="405">
        <f>RtgUz!D27+RtgUz!D28+RtgUz!D29+RtgUz!D30+RtgUz!D31+RtgUz!D32</f>
        <v>3271</v>
      </c>
      <c r="J24" s="405">
        <f>RtgUz!E27+RtgUz!E28+RtgUz!E29+RtgUz!E30+RtgUz!E31+RtgUz!E32</f>
        <v>2910</v>
      </c>
      <c r="K24" s="448">
        <f>J24/I24*100</f>
        <v>88.96361968816876</v>
      </c>
      <c r="L24" s="405"/>
      <c r="M24" s="405"/>
      <c r="N24" s="448"/>
      <c r="O24" s="405"/>
      <c r="P24" s="405"/>
      <c r="Q24" s="449"/>
      <c r="R24" s="473"/>
    </row>
    <row r="25" spans="1:18" ht="19.5" customHeight="1">
      <c r="A25" s="649" t="s">
        <v>591</v>
      </c>
      <c r="B25" s="474" t="s">
        <v>592</v>
      </c>
      <c r="C25" s="405">
        <f t="shared" si="0"/>
        <v>9677</v>
      </c>
      <c r="D25" s="405">
        <f t="shared" si="0"/>
        <v>7700</v>
      </c>
      <c r="E25" s="446">
        <f>D25/C25*100</f>
        <v>79.57011470497055</v>
      </c>
      <c r="F25" s="405"/>
      <c r="G25" s="447"/>
      <c r="H25" s="448"/>
      <c r="I25" s="405">
        <f>Int!D4</f>
        <v>9677</v>
      </c>
      <c r="J25" s="405">
        <f>Int!E4</f>
        <v>7700</v>
      </c>
      <c r="K25" s="448">
        <f>J25/I25*100</f>
        <v>79.57011470497055</v>
      </c>
      <c r="L25" s="405">
        <f>Int!D11</f>
        <v>4925</v>
      </c>
      <c r="M25" s="405">
        <f>Int!E11</f>
        <v>3870</v>
      </c>
      <c r="N25" s="448">
        <f>M25/L25*100</f>
        <v>78.57868020304568</v>
      </c>
      <c r="O25" s="405">
        <f>Int!D19</f>
        <v>0</v>
      </c>
      <c r="P25" s="405">
        <f>Int!E19</f>
        <v>0</v>
      </c>
      <c r="Q25" s="449"/>
      <c r="R25" s="473"/>
    </row>
    <row r="26" spans="1:18" ht="19.5" customHeight="1">
      <c r="A26" s="649"/>
      <c r="B26" s="474" t="s">
        <v>296</v>
      </c>
      <c r="C26" s="405"/>
      <c r="D26" s="405"/>
      <c r="E26" s="446"/>
      <c r="F26" s="405"/>
      <c r="G26" s="447"/>
      <c r="H26" s="448"/>
      <c r="I26" s="405"/>
      <c r="J26" s="405"/>
      <c r="K26" s="448"/>
      <c r="L26" s="405"/>
      <c r="M26" s="405"/>
      <c r="N26" s="448"/>
      <c r="O26" s="405"/>
      <c r="P26" s="405"/>
      <c r="Q26" s="449"/>
      <c r="R26" s="473"/>
    </row>
    <row r="27" spans="1:18" ht="19.5" customHeight="1">
      <c r="A27" s="649"/>
      <c r="B27" s="474" t="s">
        <v>297</v>
      </c>
      <c r="C27" s="405">
        <f aca="true" t="shared" si="1" ref="C27:D30">F27+I27</f>
        <v>6996</v>
      </c>
      <c r="D27" s="405">
        <f t="shared" si="1"/>
        <v>4600</v>
      </c>
      <c r="E27" s="446">
        <f>D27/C27*100</f>
        <v>65.75185820468839</v>
      </c>
      <c r="F27" s="405">
        <f>Oftal!D5+Oftal!D6+Oftal!D7+Oftal!D8+Oftal!D9</f>
        <v>0</v>
      </c>
      <c r="G27" s="405">
        <f>Oftal!E5+Oftal!E6+Oftal!E7+Oftal!E8+Oftal!E9</f>
        <v>0</v>
      </c>
      <c r="H27" s="448"/>
      <c r="I27" s="405">
        <f>Oftal!D10+Oftal!D11</f>
        <v>6996</v>
      </c>
      <c r="J27" s="405">
        <f>Oftal!E10+Oftal!E11</f>
        <v>4600</v>
      </c>
      <c r="K27" s="448">
        <f>J27/I27*100</f>
        <v>65.75185820468839</v>
      </c>
      <c r="L27" s="405">
        <f>Oftal!D12</f>
        <v>6211</v>
      </c>
      <c r="M27" s="405">
        <f>Oftal!E12</f>
        <v>4190</v>
      </c>
      <c r="N27" s="448">
        <f>M27/L27*100</f>
        <v>67.46095636773465</v>
      </c>
      <c r="O27" s="405"/>
      <c r="P27" s="405"/>
      <c r="Q27" s="449"/>
      <c r="R27" s="473"/>
    </row>
    <row r="28" spans="1:18" ht="24.75" customHeight="1">
      <c r="A28" s="649"/>
      <c r="B28" s="474" t="s">
        <v>795</v>
      </c>
      <c r="C28" s="405">
        <f t="shared" si="1"/>
        <v>6255</v>
      </c>
      <c r="D28" s="405">
        <f t="shared" si="1"/>
        <v>6300</v>
      </c>
      <c r="E28" s="446">
        <f>D28/C28*100</f>
        <v>100.71942446043165</v>
      </c>
      <c r="F28" s="405">
        <f>Fizik!D5+Fizik!D6+Fizik!D7</f>
        <v>0</v>
      </c>
      <c r="G28" s="405">
        <f>Fizik!E5+Fizik!E6+Fizik!E7</f>
        <v>0</v>
      </c>
      <c r="H28" s="448"/>
      <c r="I28" s="405">
        <f>Fizik!D8+Fizik!D9</f>
        <v>6255</v>
      </c>
      <c r="J28" s="405">
        <f>Fizik!E8+Fizik!E9</f>
        <v>6300</v>
      </c>
      <c r="K28" s="448">
        <f>J28/I28*100</f>
        <v>100.71942446043165</v>
      </c>
      <c r="L28" s="405">
        <f>Fizik!D10</f>
        <v>80882</v>
      </c>
      <c r="M28" s="405">
        <f>Fizik!E10</f>
        <v>69300</v>
      </c>
      <c r="N28" s="448">
        <f>M28/L28*100</f>
        <v>85.68037387799511</v>
      </c>
      <c r="O28" s="405"/>
      <c r="P28" s="405"/>
      <c r="Q28" s="449"/>
      <c r="R28" s="473"/>
    </row>
    <row r="29" spans="1:18" ht="19.5" customHeight="1">
      <c r="A29" s="649"/>
      <c r="B29" s="474" t="s">
        <v>595</v>
      </c>
      <c r="C29" s="405">
        <f t="shared" si="1"/>
        <v>0</v>
      </c>
      <c r="D29" s="405">
        <f t="shared" si="1"/>
        <v>1900</v>
      </c>
      <c r="E29" s="446"/>
      <c r="F29" s="405">
        <f>Orl!D6+Orl!D7</f>
        <v>0</v>
      </c>
      <c r="G29" s="405">
        <f>Orl!E6+Orl!E7</f>
        <v>0</v>
      </c>
      <c r="H29" s="448"/>
      <c r="I29" s="405">
        <f>Orl!D8+Orl!D9</f>
        <v>0</v>
      </c>
      <c r="J29" s="405">
        <f>Orl!E8+Orl!E9</f>
        <v>1900</v>
      </c>
      <c r="K29" s="448"/>
      <c r="L29" s="405">
        <f>Orl!D10</f>
        <v>0</v>
      </c>
      <c r="M29" s="405">
        <f>Orl!E10</f>
        <v>1980</v>
      </c>
      <c r="N29" s="448"/>
      <c r="O29" s="405"/>
      <c r="P29" s="405"/>
      <c r="Q29" s="449"/>
      <c r="R29" s="473"/>
    </row>
    <row r="30" spans="1:18" ht="24" customHeight="1">
      <c r="A30" s="649"/>
      <c r="B30" s="474" t="s">
        <v>596</v>
      </c>
      <c r="C30" s="405">
        <f t="shared" si="1"/>
        <v>2047</v>
      </c>
      <c r="D30" s="405">
        <f t="shared" si="1"/>
        <v>1700</v>
      </c>
      <c r="E30" s="446">
        <f>D30/C30*100</f>
        <v>83.04836345872008</v>
      </c>
      <c r="F30" s="405"/>
      <c r="G30" s="447"/>
      <c r="H30" s="448"/>
      <c r="I30" s="405">
        <f>Psih!D4</f>
        <v>2047</v>
      </c>
      <c r="J30" s="405">
        <f>Psih!E4</f>
        <v>1700</v>
      </c>
      <c r="K30" s="448">
        <f>J30/I30*100</f>
        <v>83.04836345872008</v>
      </c>
      <c r="L30" s="405">
        <f>Psih!D8</f>
        <v>1488</v>
      </c>
      <c r="M30" s="405">
        <f>Psih!E8</f>
        <v>1490</v>
      </c>
      <c r="N30" s="448">
        <f>M30/L30*100</f>
        <v>100.13440860215054</v>
      </c>
      <c r="O30" s="405">
        <f>Psih!D13</f>
        <v>0</v>
      </c>
      <c r="P30" s="405">
        <f>Psih!E13</f>
        <v>0</v>
      </c>
      <c r="Q30" s="449"/>
      <c r="R30" s="473"/>
    </row>
    <row r="31" spans="1:18" ht="19.5" customHeight="1">
      <c r="A31" s="649"/>
      <c r="B31" s="474" t="s">
        <v>298</v>
      </c>
      <c r="C31" s="405"/>
      <c r="D31" s="405"/>
      <c r="E31" s="446"/>
      <c r="F31" s="405"/>
      <c r="G31" s="447"/>
      <c r="H31" s="448"/>
      <c r="I31" s="405"/>
      <c r="J31" s="405"/>
      <c r="K31" s="448"/>
      <c r="L31" s="405"/>
      <c r="M31" s="405"/>
      <c r="N31" s="448"/>
      <c r="O31" s="405"/>
      <c r="P31" s="405"/>
      <c r="Q31" s="449"/>
      <c r="R31" s="473"/>
    </row>
    <row r="32" spans="1:18" ht="19.5" customHeight="1">
      <c r="A32" s="649"/>
      <c r="B32" s="474" t="s">
        <v>759</v>
      </c>
      <c r="C32" s="405"/>
      <c r="D32" s="405"/>
      <c r="E32" s="446"/>
      <c r="F32" s="405"/>
      <c r="G32" s="447"/>
      <c r="H32" s="448"/>
      <c r="I32" s="405"/>
      <c r="J32" s="405"/>
      <c r="K32" s="448"/>
      <c r="L32" s="405"/>
      <c r="M32" s="405"/>
      <c r="N32" s="448"/>
      <c r="O32" s="405"/>
      <c r="P32" s="405"/>
      <c r="Q32" s="449"/>
      <c r="R32" s="473"/>
    </row>
    <row r="33" spans="1:18" ht="19.5" customHeight="1">
      <c r="A33" s="649"/>
      <c r="B33" s="474" t="s">
        <v>799</v>
      </c>
      <c r="C33" s="405"/>
      <c r="D33" s="405"/>
      <c r="E33" s="446"/>
      <c r="F33" s="450"/>
      <c r="G33" s="450"/>
      <c r="H33" s="448"/>
      <c r="I33" s="405"/>
      <c r="J33" s="405"/>
      <c r="K33" s="448"/>
      <c r="L33" s="405"/>
      <c r="M33" s="405"/>
      <c r="N33" s="448"/>
      <c r="O33" s="405"/>
      <c r="P33" s="405"/>
      <c r="Q33" s="449"/>
      <c r="R33" s="473"/>
    </row>
    <row r="34" spans="1:18" ht="14.25" customHeight="1">
      <c r="A34" s="649"/>
      <c r="B34" s="474" t="s">
        <v>800</v>
      </c>
      <c r="C34" s="405"/>
      <c r="D34" s="405"/>
      <c r="E34" s="446"/>
      <c r="F34" s="450"/>
      <c r="G34" s="447"/>
      <c r="H34" s="448"/>
      <c r="I34" s="405"/>
      <c r="J34" s="405"/>
      <c r="K34" s="448"/>
      <c r="L34" s="405"/>
      <c r="M34" s="405"/>
      <c r="N34" s="448"/>
      <c r="O34" s="405"/>
      <c r="P34" s="405"/>
      <c r="Q34" s="449"/>
      <c r="R34" s="473"/>
    </row>
    <row r="35" spans="1:18" ht="27" customHeight="1" thickBot="1">
      <c r="A35" s="643" t="s">
        <v>575</v>
      </c>
      <c r="B35" s="644"/>
      <c r="C35" s="451">
        <f>SUM(C10:C34)</f>
        <v>147797</v>
      </c>
      <c r="D35" s="451">
        <v>147550</v>
      </c>
      <c r="E35" s="452">
        <f>D35/C35*100</f>
        <v>99.83287888116809</v>
      </c>
      <c r="F35" s="451">
        <f aca="true" t="shared" si="2" ref="F35:P35">SUM(F10:F34)</f>
        <v>11157</v>
      </c>
      <c r="G35" s="451">
        <f t="shared" si="2"/>
        <v>11850</v>
      </c>
      <c r="H35" s="452">
        <f>G35/F35*100</f>
        <v>106.21134713632696</v>
      </c>
      <c r="I35" s="451">
        <f t="shared" si="2"/>
        <v>136640</v>
      </c>
      <c r="J35" s="451">
        <v>135700</v>
      </c>
      <c r="K35" s="452">
        <f>J35/I35*100</f>
        <v>99.31206088992974</v>
      </c>
      <c r="L35" s="451">
        <f t="shared" si="2"/>
        <v>377998</v>
      </c>
      <c r="M35" s="451">
        <f t="shared" si="2"/>
        <v>367460</v>
      </c>
      <c r="N35" s="452">
        <f>M35/L35*100</f>
        <v>97.21215456166435</v>
      </c>
      <c r="O35" s="451">
        <f t="shared" si="2"/>
        <v>2178</v>
      </c>
      <c r="P35" s="451">
        <f t="shared" si="2"/>
        <v>2300</v>
      </c>
      <c r="Q35" s="453">
        <f>P35/O35*100</f>
        <v>105.60146923783287</v>
      </c>
      <c r="R35" s="473"/>
    </row>
    <row r="36" spans="1:6" ht="12.75">
      <c r="A36" s="475" t="s">
        <v>299</v>
      </c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</sheetData>
  <sheetProtection password="CA27" sheet="1"/>
  <mergeCells count="40">
    <mergeCell ref="O4:O9"/>
    <mergeCell ref="P4:P9"/>
    <mergeCell ref="J6:J9"/>
    <mergeCell ref="K6:K9"/>
    <mergeCell ref="L3:N3"/>
    <mergeCell ref="O3:Q3"/>
    <mergeCell ref="C4:E5"/>
    <mergeCell ref="F4:H5"/>
    <mergeCell ref="I4:K5"/>
    <mergeCell ref="L4:L9"/>
    <mergeCell ref="M4:M9"/>
    <mergeCell ref="N4:N9"/>
    <mergeCell ref="A3:B9"/>
    <mergeCell ref="C3:K3"/>
    <mergeCell ref="Q4:Q9"/>
    <mergeCell ref="C6:C9"/>
    <mergeCell ref="D6:D9"/>
    <mergeCell ref="E6:E9"/>
    <mergeCell ref="F6:F9"/>
    <mergeCell ref="G6:G9"/>
    <mergeCell ref="H6:H9"/>
    <mergeCell ref="I6:I9"/>
    <mergeCell ref="A16:B16"/>
    <mergeCell ref="A17:B17"/>
    <mergeCell ref="A18:B18"/>
    <mergeCell ref="A19:B19"/>
    <mergeCell ref="A10:B10"/>
    <mergeCell ref="A11:B11"/>
    <mergeCell ref="A12:B12"/>
    <mergeCell ref="A13:B13"/>
    <mergeCell ref="A1:Q1"/>
    <mergeCell ref="A35:B35"/>
    <mergeCell ref="A20:B20"/>
    <mergeCell ref="A21:B21"/>
    <mergeCell ref="A22:B22"/>
    <mergeCell ref="A23:B23"/>
    <mergeCell ref="A24:B24"/>
    <mergeCell ref="A25:A34"/>
    <mergeCell ref="A14:B14"/>
    <mergeCell ref="A15:B15"/>
  </mergeCells>
  <printOptions/>
  <pageMargins left="0.7" right="0.7" top="0.75" bottom="0.75" header="0.3" footer="0.3"/>
  <pageSetup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57421875" style="372" customWidth="1"/>
    <col min="2" max="2" width="4.57421875" style="373" customWidth="1"/>
    <col min="3" max="3" width="9.140625" style="372" customWidth="1"/>
    <col min="4" max="7" width="9.140625" style="13" customWidth="1"/>
    <col min="8" max="8" width="18.421875" style="13" customWidth="1"/>
    <col min="9" max="16384" width="9.140625" style="13" customWidth="1"/>
  </cols>
  <sheetData>
    <row r="2" spans="1:8" ht="12.75">
      <c r="A2" s="357"/>
      <c r="B2" s="358"/>
      <c r="C2" s="357"/>
      <c r="D2" s="27"/>
      <c r="E2" s="27"/>
      <c r="F2" s="27"/>
      <c r="G2" s="27"/>
      <c r="H2" s="27"/>
    </row>
    <row r="3" spans="1:8" ht="12.75">
      <c r="A3" s="359" t="s">
        <v>268</v>
      </c>
      <c r="B3" s="79">
        <v>1</v>
      </c>
      <c r="C3" s="360" t="s">
        <v>361</v>
      </c>
      <c r="D3" s="4"/>
      <c r="E3" s="4"/>
      <c r="F3" s="4"/>
      <c r="G3" s="4"/>
      <c r="H3" s="4"/>
    </row>
    <row r="4" spans="1:27" ht="15" customHeight="1">
      <c r="A4" s="361" t="s">
        <v>268</v>
      </c>
      <c r="B4" s="362">
        <v>2</v>
      </c>
      <c r="C4" s="577" t="s">
        <v>365</v>
      </c>
      <c r="D4" s="577"/>
      <c r="E4" s="577"/>
      <c r="F4" s="577"/>
      <c r="G4" s="577"/>
      <c r="H4" s="577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</row>
    <row r="5" spans="1:27" ht="15" customHeight="1">
      <c r="A5" s="361"/>
      <c r="B5" s="362"/>
      <c r="C5" s="577"/>
      <c r="D5" s="577"/>
      <c r="E5" s="577"/>
      <c r="F5" s="577"/>
      <c r="G5" s="577"/>
      <c r="H5" s="577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</row>
    <row r="6" spans="1:8" ht="12.75">
      <c r="A6" s="361" t="s">
        <v>268</v>
      </c>
      <c r="B6" s="362">
        <v>3</v>
      </c>
      <c r="C6" s="578" t="s">
        <v>366</v>
      </c>
      <c r="D6" s="578"/>
      <c r="E6" s="578"/>
      <c r="F6" s="578"/>
      <c r="G6" s="578"/>
      <c r="H6" s="578"/>
    </row>
    <row r="7" spans="1:8" ht="12.75">
      <c r="A7" s="361"/>
      <c r="B7" s="362"/>
      <c r="C7" s="578"/>
      <c r="D7" s="578"/>
      <c r="E7" s="578"/>
      <c r="F7" s="578"/>
      <c r="G7" s="578"/>
      <c r="H7" s="578"/>
    </row>
    <row r="8" spans="1:14" ht="12.75">
      <c r="A8" s="361" t="s">
        <v>268</v>
      </c>
      <c r="B8" s="362">
        <v>4</v>
      </c>
      <c r="C8" s="578" t="s">
        <v>367</v>
      </c>
      <c r="D8" s="578"/>
      <c r="E8" s="578"/>
      <c r="F8" s="578"/>
      <c r="G8" s="578"/>
      <c r="H8" s="578"/>
      <c r="I8" s="142"/>
      <c r="J8" s="142"/>
      <c r="K8" s="142"/>
      <c r="L8" s="142"/>
      <c r="M8" s="142"/>
      <c r="N8" s="142"/>
    </row>
    <row r="9" spans="1:14" ht="12.75">
      <c r="A9" s="361"/>
      <c r="B9" s="362"/>
      <c r="C9" s="578"/>
      <c r="D9" s="578"/>
      <c r="E9" s="578"/>
      <c r="F9" s="578"/>
      <c r="G9" s="578"/>
      <c r="H9" s="578"/>
      <c r="I9" s="142"/>
      <c r="J9" s="142"/>
      <c r="K9" s="142"/>
      <c r="L9" s="142"/>
      <c r="M9" s="142"/>
      <c r="N9" s="142"/>
    </row>
    <row r="10" spans="1:8" ht="11.25" customHeight="1">
      <c r="A10" s="361" t="s">
        <v>268</v>
      </c>
      <c r="B10" s="362">
        <v>5</v>
      </c>
      <c r="C10" s="364" t="s">
        <v>368</v>
      </c>
      <c r="D10" s="365"/>
      <c r="E10" s="365"/>
      <c r="F10" s="365"/>
      <c r="G10" s="365"/>
      <c r="H10" s="365"/>
    </row>
    <row r="11" spans="1:8" ht="12.75">
      <c r="A11" s="361" t="s">
        <v>268</v>
      </c>
      <c r="B11" s="362">
        <v>6</v>
      </c>
      <c r="C11" s="366" t="s">
        <v>369</v>
      </c>
      <c r="D11" s="364"/>
      <c r="E11" s="364"/>
      <c r="F11" s="364"/>
      <c r="G11" s="84"/>
      <c r="H11" s="84"/>
    </row>
    <row r="12" spans="1:8" ht="12.75">
      <c r="A12" s="361" t="s">
        <v>268</v>
      </c>
      <c r="B12" s="362">
        <v>7</v>
      </c>
      <c r="C12" s="364" t="s">
        <v>608</v>
      </c>
      <c r="D12" s="84"/>
      <c r="E12" s="84"/>
      <c r="F12" s="84"/>
      <c r="G12" s="84"/>
      <c r="H12" s="84"/>
    </row>
    <row r="13" spans="1:8" ht="12.75">
      <c r="A13" s="361" t="s">
        <v>268</v>
      </c>
      <c r="B13" s="362">
        <v>8</v>
      </c>
      <c r="C13" s="362" t="s">
        <v>785</v>
      </c>
      <c r="D13" s="84"/>
      <c r="E13" s="84"/>
      <c r="F13" s="84"/>
      <c r="G13" s="84"/>
      <c r="H13" s="84"/>
    </row>
    <row r="14" spans="1:8" ht="12.75">
      <c r="A14" s="361" t="s">
        <v>268</v>
      </c>
      <c r="B14" s="367">
        <v>9</v>
      </c>
      <c r="C14" s="368" t="s">
        <v>609</v>
      </c>
      <c r="D14" s="369"/>
      <c r="E14" s="369"/>
      <c r="F14" s="369"/>
      <c r="G14" s="369"/>
      <c r="H14" s="369"/>
    </row>
    <row r="15" spans="1:8" ht="12.75">
      <c r="A15" s="361" t="s">
        <v>268</v>
      </c>
      <c r="B15" s="367">
        <v>10</v>
      </c>
      <c r="C15" s="368" t="s">
        <v>660</v>
      </c>
      <c r="D15" s="369"/>
      <c r="E15" s="369"/>
      <c r="F15" s="369"/>
      <c r="G15" s="369"/>
      <c r="H15" s="369"/>
    </row>
    <row r="16" spans="1:8" ht="12.75">
      <c r="A16" s="361" t="s">
        <v>268</v>
      </c>
      <c r="B16" s="367">
        <v>11</v>
      </c>
      <c r="C16" s="368" t="s">
        <v>610</v>
      </c>
      <c r="D16" s="369"/>
      <c r="E16" s="369"/>
      <c r="F16" s="369"/>
      <c r="G16" s="369"/>
      <c r="H16" s="369"/>
    </row>
    <row r="17" spans="1:8" ht="12.75">
      <c r="A17" s="361" t="s">
        <v>268</v>
      </c>
      <c r="B17" s="367">
        <v>12</v>
      </c>
      <c r="C17" s="368" t="s">
        <v>691</v>
      </c>
      <c r="D17" s="369"/>
      <c r="E17" s="369"/>
      <c r="F17" s="369"/>
      <c r="G17" s="369"/>
      <c r="H17" s="369"/>
    </row>
    <row r="18" spans="1:8" ht="12.75">
      <c r="A18" s="361" t="s">
        <v>268</v>
      </c>
      <c r="B18" s="367">
        <v>13</v>
      </c>
      <c r="C18" s="357" t="s">
        <v>611</v>
      </c>
      <c r="D18" s="369"/>
      <c r="E18" s="84"/>
      <c r="F18" s="369"/>
      <c r="G18" s="369"/>
      <c r="H18" s="369"/>
    </row>
    <row r="19" spans="1:8" ht="12.75">
      <c r="A19" s="361" t="s">
        <v>268</v>
      </c>
      <c r="B19" s="367">
        <v>14</v>
      </c>
      <c r="C19" s="368" t="s">
        <v>627</v>
      </c>
      <c r="D19" s="369"/>
      <c r="E19" s="369"/>
      <c r="F19" s="369"/>
      <c r="G19" s="369"/>
      <c r="H19" s="369"/>
    </row>
    <row r="20" spans="1:8" ht="12.75">
      <c r="A20" s="361" t="s">
        <v>268</v>
      </c>
      <c r="B20" s="367" t="s">
        <v>270</v>
      </c>
      <c r="C20" s="576" t="s">
        <v>661</v>
      </c>
      <c r="D20" s="576"/>
      <c r="E20" s="576"/>
      <c r="F20" s="576"/>
      <c r="G20" s="576"/>
      <c r="H20" s="576"/>
    </row>
    <row r="21" spans="1:8" ht="12.75">
      <c r="A21" s="361"/>
      <c r="B21" s="367"/>
      <c r="C21" s="576"/>
      <c r="D21" s="576"/>
      <c r="E21" s="576"/>
      <c r="F21" s="576"/>
      <c r="G21" s="576"/>
      <c r="H21" s="576"/>
    </row>
    <row r="22" spans="1:8" ht="12.75">
      <c r="A22" s="361" t="s">
        <v>268</v>
      </c>
      <c r="B22" s="367" t="s">
        <v>271</v>
      </c>
      <c r="C22" s="368" t="s">
        <v>269</v>
      </c>
      <c r="D22" s="369"/>
      <c r="E22" s="369"/>
      <c r="F22" s="369"/>
      <c r="G22" s="369"/>
      <c r="H22" s="369"/>
    </row>
    <row r="23" spans="1:8" ht="12.75">
      <c r="A23" s="361"/>
      <c r="B23" s="367"/>
      <c r="C23" s="368" t="s">
        <v>693</v>
      </c>
      <c r="D23" s="369"/>
      <c r="E23" s="369"/>
      <c r="F23" s="369"/>
      <c r="G23" s="369"/>
      <c r="H23" s="369"/>
    </row>
    <row r="24" spans="1:8" ht="12.75">
      <c r="A24" s="361" t="s">
        <v>268</v>
      </c>
      <c r="B24" s="367">
        <v>16</v>
      </c>
      <c r="C24" s="368" t="s">
        <v>612</v>
      </c>
      <c r="D24" s="369"/>
      <c r="E24" s="369"/>
      <c r="F24" s="369"/>
      <c r="G24" s="369"/>
      <c r="H24" s="369"/>
    </row>
    <row r="25" spans="1:8" ht="12.75">
      <c r="A25" s="361" t="s">
        <v>268</v>
      </c>
      <c r="B25" s="367">
        <v>17</v>
      </c>
      <c r="C25" s="368" t="s">
        <v>687</v>
      </c>
      <c r="D25" s="369"/>
      <c r="E25" s="369"/>
      <c r="F25" s="369"/>
      <c r="G25" s="369"/>
      <c r="H25" s="369"/>
    </row>
    <row r="26" spans="1:8" ht="12.75">
      <c r="A26" s="361" t="s">
        <v>268</v>
      </c>
      <c r="B26" s="367">
        <v>18</v>
      </c>
      <c r="C26" s="368" t="s">
        <v>613</v>
      </c>
      <c r="D26" s="369"/>
      <c r="E26" s="369"/>
      <c r="F26" s="369"/>
      <c r="G26" s="369"/>
      <c r="H26" s="369"/>
    </row>
    <row r="27" spans="1:8" ht="12.75">
      <c r="A27" s="361" t="s">
        <v>268</v>
      </c>
      <c r="B27" s="367">
        <v>19</v>
      </c>
      <c r="C27" s="368" t="s">
        <v>614</v>
      </c>
      <c r="D27" s="369"/>
      <c r="E27" s="369"/>
      <c r="F27" s="369"/>
      <c r="G27" s="369"/>
      <c r="H27" s="369"/>
    </row>
    <row r="28" spans="1:8" ht="12.75">
      <c r="A28" s="361" t="s">
        <v>268</v>
      </c>
      <c r="B28" s="367">
        <v>20</v>
      </c>
      <c r="C28" s="368" t="s">
        <v>615</v>
      </c>
      <c r="D28" s="369"/>
      <c r="E28" s="369"/>
      <c r="F28" s="369"/>
      <c r="G28" s="369"/>
      <c r="H28" s="369"/>
    </row>
    <row r="29" spans="1:8" ht="12.75">
      <c r="A29" s="361" t="s">
        <v>268</v>
      </c>
      <c r="B29" s="367">
        <v>21</v>
      </c>
      <c r="C29" s="368" t="s">
        <v>616</v>
      </c>
      <c r="D29" s="369"/>
      <c r="E29" s="369"/>
      <c r="F29" s="369"/>
      <c r="G29" s="369"/>
      <c r="H29" s="369"/>
    </row>
    <row r="30" spans="1:8" ht="12.75">
      <c r="A30" s="361" t="s">
        <v>268</v>
      </c>
      <c r="B30" s="367">
        <v>22</v>
      </c>
      <c r="C30" s="368" t="s">
        <v>617</v>
      </c>
      <c r="D30" s="369"/>
      <c r="E30" s="369"/>
      <c r="F30" s="369"/>
      <c r="G30" s="369"/>
      <c r="H30" s="369"/>
    </row>
    <row r="31" spans="1:8" ht="12.75">
      <c r="A31" s="361" t="s">
        <v>268</v>
      </c>
      <c r="B31" s="367">
        <v>23</v>
      </c>
      <c r="C31" s="368" t="s">
        <v>618</v>
      </c>
      <c r="D31" s="369"/>
      <c r="E31" s="369"/>
      <c r="F31" s="369"/>
      <c r="G31" s="369"/>
      <c r="H31" s="369"/>
    </row>
    <row r="32" spans="1:8" ht="12.75">
      <c r="A32" s="361" t="s">
        <v>268</v>
      </c>
      <c r="B32" s="367">
        <v>24</v>
      </c>
      <c r="C32" s="368" t="s">
        <v>619</v>
      </c>
      <c r="D32" s="369"/>
      <c r="E32" s="369"/>
      <c r="F32" s="369"/>
      <c r="G32" s="369"/>
      <c r="H32" s="369"/>
    </row>
    <row r="33" spans="1:8" ht="12.75">
      <c r="A33" s="361" t="s">
        <v>268</v>
      </c>
      <c r="B33" s="367">
        <v>25</v>
      </c>
      <c r="C33" s="368" t="s">
        <v>620</v>
      </c>
      <c r="D33" s="369"/>
      <c r="E33" s="369"/>
      <c r="F33" s="369"/>
      <c r="G33" s="369"/>
      <c r="H33" s="369"/>
    </row>
    <row r="34" spans="1:8" ht="12.75">
      <c r="A34" s="361" t="s">
        <v>268</v>
      </c>
      <c r="B34" s="367">
        <v>26</v>
      </c>
      <c r="C34" s="368" t="s">
        <v>621</v>
      </c>
      <c r="D34" s="369"/>
      <c r="E34" s="369"/>
      <c r="F34" s="369"/>
      <c r="G34" s="369"/>
      <c r="H34" s="369"/>
    </row>
    <row r="35" spans="1:8" ht="12.75">
      <c r="A35" s="361" t="s">
        <v>268</v>
      </c>
      <c r="B35" s="367">
        <v>27</v>
      </c>
      <c r="C35" s="368" t="s">
        <v>622</v>
      </c>
      <c r="D35" s="369"/>
      <c r="E35" s="369"/>
      <c r="F35" s="369"/>
      <c r="G35" s="369"/>
      <c r="H35" s="369"/>
    </row>
    <row r="36" spans="1:8" ht="12.75">
      <c r="A36" s="361" t="s">
        <v>268</v>
      </c>
      <c r="B36" s="367">
        <v>28</v>
      </c>
      <c r="C36" s="368" t="s">
        <v>508</v>
      </c>
      <c r="D36" s="369"/>
      <c r="E36" s="369"/>
      <c r="F36" s="369"/>
      <c r="G36" s="369"/>
      <c r="H36" s="369"/>
    </row>
    <row r="37" spans="1:8" ht="12.75">
      <c r="A37" s="361" t="s">
        <v>268</v>
      </c>
      <c r="B37" s="367">
        <v>29</v>
      </c>
      <c r="C37" s="368" t="s">
        <v>786</v>
      </c>
      <c r="D37" s="369"/>
      <c r="E37" s="369"/>
      <c r="F37" s="369"/>
      <c r="G37" s="369"/>
      <c r="H37" s="369"/>
    </row>
    <row r="38" spans="1:8" ht="12.75">
      <c r="A38" s="361" t="s">
        <v>268</v>
      </c>
      <c r="B38" s="367">
        <v>30</v>
      </c>
      <c r="C38" s="368" t="s">
        <v>316</v>
      </c>
      <c r="D38" s="369"/>
      <c r="E38" s="369"/>
      <c r="F38" s="369"/>
      <c r="G38" s="369"/>
      <c r="H38" s="369"/>
    </row>
    <row r="39" spans="1:8" ht="12.75">
      <c r="A39" s="370"/>
      <c r="B39" s="371"/>
      <c r="C39" s="370"/>
      <c r="D39" s="334"/>
      <c r="E39" s="334"/>
      <c r="F39" s="334"/>
      <c r="G39" s="334"/>
      <c r="H39" s="334"/>
    </row>
    <row r="40" spans="1:8" ht="12.75">
      <c r="A40" s="370"/>
      <c r="B40" s="371"/>
      <c r="C40" s="370"/>
      <c r="D40" s="334"/>
      <c r="E40" s="334"/>
      <c r="F40" s="334"/>
      <c r="G40" s="334"/>
      <c r="H40" s="334"/>
    </row>
    <row r="41" spans="1:8" ht="12.75">
      <c r="A41" s="370"/>
      <c r="B41" s="371"/>
      <c r="C41" s="370"/>
      <c r="D41" s="334"/>
      <c r="E41" s="334"/>
      <c r="F41" s="334"/>
      <c r="G41" s="334"/>
      <c r="H41" s="334"/>
    </row>
    <row r="42" spans="1:8" ht="12.75">
      <c r="A42" s="370"/>
      <c r="B42" s="371"/>
      <c r="C42" s="370"/>
      <c r="D42" s="334"/>
      <c r="E42" s="334"/>
      <c r="F42" s="334"/>
      <c r="G42" s="334"/>
      <c r="H42" s="334"/>
    </row>
    <row r="43" spans="1:8" ht="12.75">
      <c r="A43" s="370"/>
      <c r="B43" s="371"/>
      <c r="C43" s="370"/>
      <c r="D43" s="334"/>
      <c r="E43" s="334"/>
      <c r="F43" s="334"/>
      <c r="G43" s="334"/>
      <c r="H43" s="334"/>
    </row>
    <row r="44" spans="1:8" ht="12.75">
      <c r="A44" s="370"/>
      <c r="B44" s="371"/>
      <c r="C44" s="370"/>
      <c r="D44" s="334"/>
      <c r="E44" s="334"/>
      <c r="F44" s="334"/>
      <c r="G44" s="334"/>
      <c r="H44" s="334"/>
    </row>
    <row r="45" spans="1:8" ht="12.75">
      <c r="A45" s="370"/>
      <c r="B45" s="371"/>
      <c r="C45" s="370"/>
      <c r="D45" s="334"/>
      <c r="E45" s="334"/>
      <c r="F45" s="334"/>
      <c r="G45" s="334"/>
      <c r="H45" s="334"/>
    </row>
    <row r="46" spans="1:8" ht="12.75">
      <c r="A46" s="370"/>
      <c r="B46" s="371"/>
      <c r="C46" s="370"/>
      <c r="D46" s="334"/>
      <c r="E46" s="334"/>
      <c r="F46" s="334"/>
      <c r="G46" s="334"/>
      <c r="H46" s="334"/>
    </row>
    <row r="47" spans="1:8" ht="12.75">
      <c r="A47" s="370"/>
      <c r="B47" s="371"/>
      <c r="C47" s="370"/>
      <c r="D47" s="334"/>
      <c r="E47" s="334"/>
      <c r="F47" s="334"/>
      <c r="G47" s="334"/>
      <c r="H47" s="334"/>
    </row>
    <row r="48" spans="1:8" ht="12.75">
      <c r="A48" s="370"/>
      <c r="B48" s="371"/>
      <c r="C48" s="370"/>
      <c r="D48" s="334"/>
      <c r="E48" s="334"/>
      <c r="F48" s="334"/>
      <c r="G48" s="334"/>
      <c r="H48" s="334"/>
    </row>
    <row r="49" spans="1:8" ht="12.75">
      <c r="A49" s="370"/>
      <c r="B49" s="371"/>
      <c r="C49" s="370"/>
      <c r="D49" s="334"/>
      <c r="E49" s="334"/>
      <c r="F49" s="334"/>
      <c r="G49" s="334"/>
      <c r="H49" s="334"/>
    </row>
    <row r="50" spans="1:8" ht="12.75">
      <c r="A50" s="370"/>
      <c r="B50" s="371"/>
      <c r="C50" s="370"/>
      <c r="D50" s="334"/>
      <c r="E50" s="334"/>
      <c r="F50" s="334"/>
      <c r="G50" s="334"/>
      <c r="H50" s="334"/>
    </row>
    <row r="51" spans="1:8" ht="12.75">
      <c r="A51" s="370"/>
      <c r="B51" s="371"/>
      <c r="C51" s="370"/>
      <c r="D51" s="334"/>
      <c r="E51" s="334"/>
      <c r="F51" s="334"/>
      <c r="G51" s="334"/>
      <c r="H51" s="334"/>
    </row>
    <row r="52" spans="1:8" ht="12.75">
      <c r="A52" s="370"/>
      <c r="B52" s="371"/>
      <c r="C52" s="370"/>
      <c r="D52" s="334"/>
      <c r="E52" s="334"/>
      <c r="F52" s="334"/>
      <c r="G52" s="334"/>
      <c r="H52" s="334"/>
    </row>
    <row r="53" spans="1:8" ht="12.75">
      <c r="A53" s="370"/>
      <c r="B53" s="371"/>
      <c r="C53" s="370"/>
      <c r="D53" s="334"/>
      <c r="E53" s="334"/>
      <c r="F53" s="334"/>
      <c r="G53" s="334"/>
      <c r="H53" s="334"/>
    </row>
    <row r="54" spans="1:8" ht="12.75">
      <c r="A54" s="370"/>
      <c r="B54" s="371"/>
      <c r="C54" s="370"/>
      <c r="D54" s="334"/>
      <c r="E54" s="334"/>
      <c r="F54" s="334"/>
      <c r="G54" s="334"/>
      <c r="H54" s="334"/>
    </row>
    <row r="55" spans="1:8" ht="12.75">
      <c r="A55" s="370"/>
      <c r="B55" s="371"/>
      <c r="C55" s="370"/>
      <c r="D55" s="334"/>
      <c r="E55" s="334"/>
      <c r="F55" s="334"/>
      <c r="G55" s="334"/>
      <c r="H55" s="334"/>
    </row>
    <row r="56" spans="1:8" ht="12.75">
      <c r="A56" s="370"/>
      <c r="B56" s="371"/>
      <c r="C56" s="370"/>
      <c r="D56" s="334"/>
      <c r="E56" s="334"/>
      <c r="F56" s="334"/>
      <c r="G56" s="334"/>
      <c r="H56" s="334"/>
    </row>
    <row r="57" spans="1:8" ht="12.75">
      <c r="A57" s="370"/>
      <c r="B57" s="371"/>
      <c r="C57" s="370"/>
      <c r="D57" s="334"/>
      <c r="E57" s="334"/>
      <c r="F57" s="334"/>
      <c r="G57" s="334"/>
      <c r="H57" s="334"/>
    </row>
    <row r="58" spans="1:8" ht="12.75">
      <c r="A58" s="370"/>
      <c r="B58" s="371"/>
      <c r="C58" s="370"/>
      <c r="D58" s="334"/>
      <c r="E58" s="334"/>
      <c r="F58" s="334"/>
      <c r="G58" s="334"/>
      <c r="H58" s="334"/>
    </row>
    <row r="59" spans="1:8" ht="12.75">
      <c r="A59" s="370"/>
      <c r="B59" s="371"/>
      <c r="C59" s="370"/>
      <c r="D59" s="334"/>
      <c r="E59" s="334"/>
      <c r="F59" s="334"/>
      <c r="G59" s="334"/>
      <c r="H59" s="334"/>
    </row>
    <row r="60" spans="1:8" ht="12.75">
      <c r="A60" s="370"/>
      <c r="B60" s="371"/>
      <c r="C60" s="370"/>
      <c r="D60" s="334"/>
      <c r="E60" s="334"/>
      <c r="F60" s="334"/>
      <c r="G60" s="334"/>
      <c r="H60" s="334"/>
    </row>
    <row r="61" spans="1:8" ht="12.75">
      <c r="A61" s="370"/>
      <c r="B61" s="371"/>
      <c r="C61" s="370"/>
      <c r="D61" s="334"/>
      <c r="E61" s="334"/>
      <c r="F61" s="334"/>
      <c r="G61" s="334"/>
      <c r="H61" s="334"/>
    </row>
    <row r="62" spans="1:8" ht="12.75">
      <c r="A62" s="370"/>
      <c r="B62" s="371"/>
      <c r="C62" s="370"/>
      <c r="D62" s="334"/>
      <c r="E62" s="334"/>
      <c r="F62" s="334"/>
      <c r="G62" s="334"/>
      <c r="H62" s="334"/>
    </row>
    <row r="63" spans="1:8" ht="12.75">
      <c r="A63" s="370"/>
      <c r="B63" s="371"/>
      <c r="C63" s="370"/>
      <c r="D63" s="334"/>
      <c r="E63" s="334"/>
      <c r="F63" s="334"/>
      <c r="G63" s="334"/>
      <c r="H63" s="334"/>
    </row>
    <row r="64" spans="1:8" ht="12.75">
      <c r="A64" s="370"/>
      <c r="B64" s="371"/>
      <c r="C64" s="370"/>
      <c r="D64" s="334"/>
      <c r="E64" s="334"/>
      <c r="F64" s="334"/>
      <c r="G64" s="334"/>
      <c r="H64" s="334"/>
    </row>
    <row r="65" spans="1:8" ht="12.75">
      <c r="A65" s="370"/>
      <c r="B65" s="371"/>
      <c r="C65" s="370"/>
      <c r="D65" s="334"/>
      <c r="E65" s="334"/>
      <c r="F65" s="334"/>
      <c r="G65" s="334"/>
      <c r="H65" s="334"/>
    </row>
    <row r="66" spans="1:8" ht="12.75">
      <c r="A66" s="370"/>
      <c r="B66" s="371"/>
      <c r="C66" s="370"/>
      <c r="D66" s="334"/>
      <c r="E66" s="334"/>
      <c r="F66" s="334"/>
      <c r="G66" s="334"/>
      <c r="H66" s="334"/>
    </row>
    <row r="67" spans="1:8" ht="12.75">
      <c r="A67" s="370"/>
      <c r="B67" s="371"/>
      <c r="C67" s="370"/>
      <c r="D67" s="334"/>
      <c r="E67" s="334"/>
      <c r="F67" s="334"/>
      <c r="G67" s="334"/>
      <c r="H67" s="334"/>
    </row>
    <row r="68" spans="1:8" ht="12.75">
      <c r="A68" s="370"/>
      <c r="B68" s="371"/>
      <c r="C68" s="370"/>
      <c r="D68" s="334"/>
      <c r="E68" s="334"/>
      <c r="F68" s="334"/>
      <c r="G68" s="334"/>
      <c r="H68" s="334"/>
    </row>
    <row r="69" spans="1:8" ht="12.75">
      <c r="A69" s="370"/>
      <c r="B69" s="371"/>
      <c r="C69" s="370"/>
      <c r="D69" s="334"/>
      <c r="E69" s="334"/>
      <c r="F69" s="334"/>
      <c r="G69" s="334"/>
      <c r="H69" s="334"/>
    </row>
  </sheetData>
  <sheetProtection/>
  <mergeCells count="4">
    <mergeCell ref="C20:H21"/>
    <mergeCell ref="C4:H5"/>
    <mergeCell ref="C6:H7"/>
    <mergeCell ref="C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D28" sqref="D28"/>
    </sheetView>
  </sheetViews>
  <sheetFormatPr defaultColWidth="9.140625" defaultRowHeight="12.75"/>
  <cols>
    <col min="1" max="1" width="6.140625" style="0" customWidth="1"/>
    <col min="2" max="2" width="51.421875" style="0" customWidth="1"/>
    <col min="3" max="3" width="41.421875" style="0" customWidth="1"/>
    <col min="4" max="4" width="34.140625" style="0" customWidth="1"/>
    <col min="7" max="7" width="19.421875" style="0" customWidth="1"/>
  </cols>
  <sheetData>
    <row r="1" spans="1:7" ht="15.75">
      <c r="A1" s="537"/>
      <c r="B1" s="537"/>
      <c r="C1" s="537"/>
      <c r="D1" s="537"/>
      <c r="E1" s="537"/>
      <c r="F1" s="537"/>
      <c r="G1" s="537"/>
    </row>
    <row r="2" spans="1:7" ht="15.75">
      <c r="A2" s="537" t="s">
        <v>1060</v>
      </c>
      <c r="B2" s="537"/>
      <c r="C2" s="538" t="s">
        <v>1061</v>
      </c>
      <c r="D2" s="539"/>
      <c r="E2" s="537"/>
      <c r="F2" s="537"/>
      <c r="G2" s="537"/>
    </row>
    <row r="3" spans="1:7" ht="15.75">
      <c r="A3" s="537"/>
      <c r="B3" s="537"/>
      <c r="C3" s="537"/>
      <c r="D3" s="537"/>
      <c r="E3" s="537"/>
      <c r="F3" s="537"/>
      <c r="G3" s="537"/>
    </row>
    <row r="4" spans="1:7" ht="15.75">
      <c r="A4" s="537" t="s">
        <v>1062</v>
      </c>
      <c r="B4" s="537"/>
      <c r="C4" s="539"/>
      <c r="D4" s="539"/>
      <c r="E4" s="537"/>
      <c r="F4" s="537"/>
      <c r="G4" s="537"/>
    </row>
    <row r="5" spans="1:7" ht="15.75">
      <c r="A5" s="537"/>
      <c r="B5" s="537"/>
      <c r="C5" s="540"/>
      <c r="D5" s="540"/>
      <c r="E5" s="537"/>
      <c r="F5" s="537"/>
      <c r="G5" s="537"/>
    </row>
    <row r="6" spans="1:7" ht="15.75">
      <c r="A6" s="674" t="s">
        <v>1063</v>
      </c>
      <c r="B6" s="675"/>
      <c r="C6" s="675"/>
      <c r="D6" s="675"/>
      <c r="E6" s="537"/>
      <c r="F6" s="537"/>
      <c r="G6" s="537"/>
    </row>
    <row r="7" spans="1:7" ht="16.5" thickBot="1">
      <c r="A7" s="541"/>
      <c r="B7" s="541"/>
      <c r="C7" s="541"/>
      <c r="D7" s="542" t="s">
        <v>1071</v>
      </c>
      <c r="E7" s="541"/>
      <c r="F7" s="541"/>
      <c r="G7" s="541"/>
    </row>
    <row r="8" spans="1:7" ht="12.75">
      <c r="A8" s="676" t="s">
        <v>511</v>
      </c>
      <c r="B8" s="678" t="s">
        <v>1064</v>
      </c>
      <c r="C8" s="543" t="s">
        <v>1073</v>
      </c>
      <c r="D8" s="544" t="s">
        <v>1074</v>
      </c>
      <c r="E8" s="541"/>
      <c r="F8" s="541"/>
      <c r="G8" s="541"/>
    </row>
    <row r="9" spans="1:7" ht="13.5" thickBot="1">
      <c r="A9" s="677"/>
      <c r="B9" s="679"/>
      <c r="C9" s="545" t="s">
        <v>829</v>
      </c>
      <c r="D9" s="546" t="s">
        <v>829</v>
      </c>
      <c r="E9" s="541"/>
      <c r="F9" s="541"/>
      <c r="G9" s="541"/>
    </row>
    <row r="10" spans="1:7" ht="13.5" thickBot="1">
      <c r="A10" s="547">
        <v>0</v>
      </c>
      <c r="B10" s="488">
        <v>1</v>
      </c>
      <c r="C10" s="488">
        <v>2</v>
      </c>
      <c r="D10" s="548">
        <v>3</v>
      </c>
      <c r="E10" s="541"/>
      <c r="F10" s="541"/>
      <c r="G10" s="541"/>
    </row>
    <row r="11" spans="1:7" ht="13.5" thickTop="1">
      <c r="A11" s="549" t="s">
        <v>1065</v>
      </c>
      <c r="B11" s="550" t="s">
        <v>1066</v>
      </c>
      <c r="C11" s="551">
        <v>2059398.05</v>
      </c>
      <c r="D11" s="552">
        <v>1850000</v>
      </c>
      <c r="E11" s="541"/>
      <c r="F11" s="541"/>
      <c r="G11" s="541"/>
    </row>
    <row r="12" spans="1:7" ht="12.75">
      <c r="A12" s="553" t="s">
        <v>1067</v>
      </c>
      <c r="B12" s="554" t="s">
        <v>1068</v>
      </c>
      <c r="C12" s="555">
        <v>270921.6</v>
      </c>
      <c r="D12" s="556">
        <v>300000</v>
      </c>
      <c r="E12" s="541"/>
      <c r="F12" s="541"/>
      <c r="G12" s="541"/>
    </row>
    <row r="13" spans="1:7" ht="12.75">
      <c r="A13" s="553" t="s">
        <v>1069</v>
      </c>
      <c r="B13" s="554" t="s">
        <v>1070</v>
      </c>
      <c r="C13" s="555">
        <v>6961454.46</v>
      </c>
      <c r="D13" s="556">
        <v>6750000</v>
      </c>
      <c r="E13" s="541"/>
      <c r="F13" s="541"/>
      <c r="G13" s="541"/>
    </row>
    <row r="14" spans="1:7" ht="12.75">
      <c r="A14" s="553"/>
      <c r="B14" s="554"/>
      <c r="C14" s="557"/>
      <c r="D14" s="558"/>
      <c r="E14" s="541"/>
      <c r="F14" s="541"/>
      <c r="G14" s="541"/>
    </row>
    <row r="15" spans="1:7" ht="12.75">
      <c r="A15" s="553"/>
      <c r="B15" s="554"/>
      <c r="C15" s="557"/>
      <c r="D15" s="558"/>
      <c r="E15" s="541"/>
      <c r="F15" s="541"/>
      <c r="G15" s="541"/>
    </row>
    <row r="16" spans="1:7" ht="12.75">
      <c r="A16" s="553"/>
      <c r="B16" s="554"/>
      <c r="C16" s="557"/>
      <c r="D16" s="558"/>
      <c r="E16" s="541"/>
      <c r="F16" s="541"/>
      <c r="G16" s="541"/>
    </row>
    <row r="17" spans="1:7" ht="12.75">
      <c r="A17" s="559"/>
      <c r="B17" s="554"/>
      <c r="C17" s="560"/>
      <c r="D17" s="561"/>
      <c r="E17" s="541"/>
      <c r="F17" s="541"/>
      <c r="G17" s="541"/>
    </row>
    <row r="18" spans="1:7" ht="12.75">
      <c r="A18" s="553"/>
      <c r="B18" s="554"/>
      <c r="C18" s="557"/>
      <c r="D18" s="558"/>
      <c r="E18" s="541"/>
      <c r="F18" s="541"/>
      <c r="G18" s="541"/>
    </row>
    <row r="19" spans="1:7" ht="15.75">
      <c r="A19" s="562"/>
      <c r="B19" s="554"/>
      <c r="C19" s="480"/>
      <c r="D19" s="563"/>
      <c r="E19" s="537"/>
      <c r="F19" s="537"/>
      <c r="G19" s="537"/>
    </row>
    <row r="20" spans="1:7" ht="15.75">
      <c r="A20" s="564"/>
      <c r="B20" s="554"/>
      <c r="C20" s="480"/>
      <c r="D20" s="563"/>
      <c r="E20" s="537"/>
      <c r="F20" s="537"/>
      <c r="G20" s="537"/>
    </row>
    <row r="21" spans="1:7" ht="15.75">
      <c r="A21" s="564"/>
      <c r="B21" s="554"/>
      <c r="C21" s="480"/>
      <c r="D21" s="563"/>
      <c r="E21" s="537"/>
      <c r="F21" s="537"/>
      <c r="G21" s="537"/>
    </row>
    <row r="22" spans="1:7" ht="15.75">
      <c r="A22" s="564"/>
      <c r="B22" s="554"/>
      <c r="C22" s="480"/>
      <c r="D22" s="563"/>
      <c r="E22" s="537"/>
      <c r="F22" s="537"/>
      <c r="G22" s="537"/>
    </row>
    <row r="23" spans="1:7" ht="15.75">
      <c r="A23" s="564"/>
      <c r="B23" s="554"/>
      <c r="C23" s="480"/>
      <c r="D23" s="563"/>
      <c r="E23" s="537"/>
      <c r="F23" s="537"/>
      <c r="G23" s="537"/>
    </row>
    <row r="24" spans="1:7" ht="15.75">
      <c r="A24" s="564"/>
      <c r="B24" s="554"/>
      <c r="C24" s="480"/>
      <c r="D24" s="563"/>
      <c r="E24" s="537"/>
      <c r="F24" s="537"/>
      <c r="G24" s="537"/>
    </row>
    <row r="25" spans="1:7" ht="16.5" thickBot="1">
      <c r="A25" s="565"/>
      <c r="B25" s="566"/>
      <c r="C25" s="567"/>
      <c r="D25" s="568"/>
      <c r="E25" s="537"/>
      <c r="F25" s="537"/>
      <c r="G25" s="537"/>
    </row>
    <row r="26" spans="1:7" ht="16.5" thickBot="1">
      <c r="A26" s="680" t="s">
        <v>623</v>
      </c>
      <c r="B26" s="681"/>
      <c r="C26" s="569">
        <f>SUM(C11:C25)</f>
        <v>9291774.11</v>
      </c>
      <c r="D26" s="570">
        <f>SUM(D11:D25)</f>
        <v>8900000</v>
      </c>
      <c r="E26" s="541"/>
      <c r="F26" s="541"/>
      <c r="G26" s="541"/>
    </row>
  </sheetData>
  <sheetProtection password="CA27" sheet="1"/>
  <mergeCells count="4">
    <mergeCell ref="A6:D6"/>
    <mergeCell ref="A8:A9"/>
    <mergeCell ref="B8:B9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80"/>
  <sheetViews>
    <sheetView zoomScalePageLayoutView="0" workbookViewId="0" topLeftCell="A28">
      <selection activeCell="J75" sqref="J75"/>
    </sheetView>
  </sheetViews>
  <sheetFormatPr defaultColWidth="9.140625" defaultRowHeight="12.75"/>
  <cols>
    <col min="2" max="2" width="14.140625" style="0" customWidth="1"/>
    <col min="3" max="3" width="10.57421875" style="0" customWidth="1"/>
    <col min="4" max="4" width="10.7109375" style="0" customWidth="1"/>
    <col min="5" max="5" width="10.57421875" style="0" customWidth="1"/>
    <col min="6" max="6" width="11.421875" style="0" customWidth="1"/>
    <col min="7" max="7" width="6.57421875" style="0" customWidth="1"/>
    <col min="8" max="8" width="9.8515625" style="0" customWidth="1"/>
    <col min="9" max="9" width="11.421875" style="0" customWidth="1"/>
    <col min="10" max="10" width="12.00390625" style="0" customWidth="1"/>
    <col min="11" max="11" width="10.00390625" style="0" customWidth="1"/>
    <col min="12" max="12" width="16.28125" style="0" customWidth="1"/>
  </cols>
  <sheetData>
    <row r="1" spans="1:12" ht="15.75">
      <c r="A1" s="480" t="s">
        <v>816</v>
      </c>
      <c r="B1" s="481"/>
      <c r="C1" s="482"/>
      <c r="D1" s="482" t="s">
        <v>817</v>
      </c>
      <c r="E1" s="482"/>
      <c r="F1" s="482"/>
      <c r="G1" s="482"/>
      <c r="H1" s="482"/>
      <c r="I1" s="482"/>
      <c r="J1" s="482"/>
      <c r="K1" s="482"/>
      <c r="L1" s="482"/>
    </row>
    <row r="2" spans="1:12" ht="15.75">
      <c r="A2" s="689" t="s">
        <v>1072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</row>
    <row r="3" spans="1:12" ht="12.75">
      <c r="A3" s="691" t="s">
        <v>818</v>
      </c>
      <c r="B3" s="693" t="s">
        <v>819</v>
      </c>
      <c r="C3" s="695" t="s">
        <v>820</v>
      </c>
      <c r="D3" s="695" t="s">
        <v>821</v>
      </c>
      <c r="E3" s="695" t="s">
        <v>822</v>
      </c>
      <c r="F3" s="695" t="s">
        <v>823</v>
      </c>
      <c r="G3" s="682" t="s">
        <v>824</v>
      </c>
      <c r="H3" s="682"/>
      <c r="I3" s="682"/>
      <c r="J3" s="682"/>
      <c r="K3" s="682"/>
      <c r="L3" s="683"/>
    </row>
    <row r="4" spans="1:12" ht="12.75">
      <c r="A4" s="691"/>
      <c r="B4" s="693"/>
      <c r="C4" s="695"/>
      <c r="D4" s="695"/>
      <c r="E4" s="695"/>
      <c r="F4" s="695"/>
      <c r="G4" s="684" t="s">
        <v>825</v>
      </c>
      <c r="H4" s="684"/>
      <c r="I4" s="685"/>
      <c r="J4" s="684" t="s">
        <v>826</v>
      </c>
      <c r="K4" s="684"/>
      <c r="L4" s="685"/>
    </row>
    <row r="5" spans="1:12" ht="26.25" thickBot="1">
      <c r="A5" s="692"/>
      <c r="B5" s="694"/>
      <c r="C5" s="696"/>
      <c r="D5" s="696"/>
      <c r="E5" s="696"/>
      <c r="F5" s="696"/>
      <c r="G5" s="484" t="s">
        <v>827</v>
      </c>
      <c r="H5" s="483" t="s">
        <v>828</v>
      </c>
      <c r="I5" s="483" t="s">
        <v>829</v>
      </c>
      <c r="J5" s="484" t="s">
        <v>827</v>
      </c>
      <c r="K5" s="483" t="s">
        <v>828</v>
      </c>
      <c r="L5" s="485" t="s">
        <v>829</v>
      </c>
    </row>
    <row r="6" spans="1:12" ht="13.5" thickBot="1">
      <c r="A6" s="486">
        <v>0</v>
      </c>
      <c r="B6" s="487">
        <v>1</v>
      </c>
      <c r="C6" s="488">
        <v>2</v>
      </c>
      <c r="D6" s="488">
        <v>3</v>
      </c>
      <c r="E6" s="488">
        <v>4</v>
      </c>
      <c r="F6" s="488">
        <v>5</v>
      </c>
      <c r="G6" s="488">
        <v>6</v>
      </c>
      <c r="H6" s="488">
        <v>7</v>
      </c>
      <c r="I6" s="488">
        <v>8</v>
      </c>
      <c r="J6" s="488">
        <v>9</v>
      </c>
      <c r="K6" s="488">
        <v>10</v>
      </c>
      <c r="L6" s="489">
        <v>11</v>
      </c>
    </row>
    <row r="7" spans="1:12" ht="13.5" thickTop="1">
      <c r="A7" s="686" t="s">
        <v>830</v>
      </c>
      <c r="B7" s="481" t="s">
        <v>831</v>
      </c>
      <c r="C7" s="482" t="s">
        <v>832</v>
      </c>
      <c r="D7" s="490" t="s">
        <v>833</v>
      </c>
      <c r="E7" s="491" t="s">
        <v>834</v>
      </c>
      <c r="F7" s="482" t="s">
        <v>835</v>
      </c>
      <c r="G7" s="492">
        <v>250</v>
      </c>
      <c r="H7" s="493">
        <v>19.87</v>
      </c>
      <c r="I7" s="493">
        <f>G7*H7</f>
        <v>4967.5</v>
      </c>
      <c r="J7" s="492">
        <v>195</v>
      </c>
      <c r="K7" s="494">
        <v>19.87</v>
      </c>
      <c r="L7" s="492">
        <f aca="true" t="shared" si="0" ref="L7:L68">J7*K7</f>
        <v>3874.65</v>
      </c>
    </row>
    <row r="8" spans="1:12" ht="51">
      <c r="A8" s="687"/>
      <c r="B8" s="481" t="s">
        <v>836</v>
      </c>
      <c r="C8" s="482" t="s">
        <v>837</v>
      </c>
      <c r="D8" s="495" t="s">
        <v>838</v>
      </c>
      <c r="E8" s="491" t="s">
        <v>834</v>
      </c>
      <c r="F8" s="482" t="s">
        <v>839</v>
      </c>
      <c r="G8" s="492"/>
      <c r="H8" s="496">
        <v>37</v>
      </c>
      <c r="I8" s="493">
        <f aca="true" t="shared" si="1" ref="I8:I67">G8*H8</f>
        <v>0</v>
      </c>
      <c r="J8" s="492">
        <v>0</v>
      </c>
      <c r="K8" s="494">
        <v>37</v>
      </c>
      <c r="L8" s="492">
        <f t="shared" si="0"/>
        <v>0</v>
      </c>
    </row>
    <row r="9" spans="1:12" ht="12.75">
      <c r="A9" s="687"/>
      <c r="B9" s="481" t="s">
        <v>840</v>
      </c>
      <c r="C9" s="482" t="s">
        <v>841</v>
      </c>
      <c r="D9" s="490" t="s">
        <v>842</v>
      </c>
      <c r="E9" s="491" t="s">
        <v>834</v>
      </c>
      <c r="F9" s="482" t="s">
        <v>843</v>
      </c>
      <c r="G9" s="492">
        <v>1500</v>
      </c>
      <c r="H9" s="496">
        <v>12.98</v>
      </c>
      <c r="I9" s="493">
        <f t="shared" si="1"/>
        <v>19470</v>
      </c>
      <c r="J9" s="492">
        <v>1076</v>
      </c>
      <c r="K9" s="494">
        <v>12.83</v>
      </c>
      <c r="L9" s="492">
        <f>J9*K9</f>
        <v>13805.08</v>
      </c>
    </row>
    <row r="10" spans="1:12" ht="12.75">
      <c r="A10" s="687"/>
      <c r="B10" s="481" t="s">
        <v>844</v>
      </c>
      <c r="C10" s="482" t="s">
        <v>845</v>
      </c>
      <c r="D10" s="490" t="s">
        <v>846</v>
      </c>
      <c r="E10" s="491" t="s">
        <v>834</v>
      </c>
      <c r="F10" s="482" t="s">
        <v>847</v>
      </c>
      <c r="G10" s="492">
        <v>400</v>
      </c>
      <c r="H10" s="496">
        <v>18.89</v>
      </c>
      <c r="I10" s="493">
        <f t="shared" si="1"/>
        <v>7556</v>
      </c>
      <c r="J10" s="492">
        <v>371</v>
      </c>
      <c r="K10" s="494">
        <v>18.82</v>
      </c>
      <c r="L10" s="492">
        <f t="shared" si="0"/>
        <v>6982.22</v>
      </c>
    </row>
    <row r="11" spans="1:12" ht="12.75">
      <c r="A11" s="687"/>
      <c r="B11" s="481" t="s">
        <v>848</v>
      </c>
      <c r="C11" s="482" t="s">
        <v>849</v>
      </c>
      <c r="D11" s="490" t="s">
        <v>850</v>
      </c>
      <c r="E11" s="491" t="s">
        <v>834</v>
      </c>
      <c r="F11" s="482" t="s">
        <v>851</v>
      </c>
      <c r="G11" s="492">
        <v>200</v>
      </c>
      <c r="H11" s="496">
        <v>25.89</v>
      </c>
      <c r="I11" s="493">
        <f t="shared" si="1"/>
        <v>5178</v>
      </c>
      <c r="J11" s="492">
        <v>188</v>
      </c>
      <c r="K11" s="494">
        <v>29.08</v>
      </c>
      <c r="L11" s="492">
        <f t="shared" si="0"/>
        <v>5467.04</v>
      </c>
    </row>
    <row r="12" spans="1:12" ht="12.75">
      <c r="A12" s="687"/>
      <c r="B12" s="481" t="s">
        <v>852</v>
      </c>
      <c r="C12" s="482" t="s">
        <v>853</v>
      </c>
      <c r="D12" s="490" t="s">
        <v>854</v>
      </c>
      <c r="E12" s="491" t="s">
        <v>834</v>
      </c>
      <c r="F12" s="482" t="s">
        <v>855</v>
      </c>
      <c r="G12" s="492">
        <v>100</v>
      </c>
      <c r="H12" s="496">
        <v>109.92</v>
      </c>
      <c r="I12" s="493">
        <f t="shared" si="1"/>
        <v>10992</v>
      </c>
      <c r="J12" s="492">
        <v>59</v>
      </c>
      <c r="K12" s="494">
        <v>109.92</v>
      </c>
      <c r="L12" s="492">
        <f t="shared" si="0"/>
        <v>6485.28</v>
      </c>
    </row>
    <row r="13" spans="1:12" ht="12.75">
      <c r="A13" s="687"/>
      <c r="B13" s="481" t="s">
        <v>856</v>
      </c>
      <c r="C13" s="482" t="s">
        <v>857</v>
      </c>
      <c r="D13" s="490" t="s">
        <v>858</v>
      </c>
      <c r="E13" s="491" t="s">
        <v>834</v>
      </c>
      <c r="F13" s="482" t="s">
        <v>859</v>
      </c>
      <c r="G13" s="492">
        <v>120</v>
      </c>
      <c r="H13" s="496">
        <v>31.13</v>
      </c>
      <c r="I13" s="493">
        <f t="shared" si="1"/>
        <v>3735.6</v>
      </c>
      <c r="J13" s="492">
        <v>79</v>
      </c>
      <c r="K13" s="494">
        <v>31.13</v>
      </c>
      <c r="L13" s="492">
        <f t="shared" si="0"/>
        <v>2459.27</v>
      </c>
    </row>
    <row r="14" spans="1:12" ht="12.75">
      <c r="A14" s="687"/>
      <c r="B14" s="481" t="s">
        <v>860</v>
      </c>
      <c r="C14" s="482" t="s">
        <v>861</v>
      </c>
      <c r="D14" s="490" t="s">
        <v>862</v>
      </c>
      <c r="E14" s="491" t="s">
        <v>834</v>
      </c>
      <c r="F14" s="482" t="s">
        <v>863</v>
      </c>
      <c r="G14" s="492">
        <v>300</v>
      </c>
      <c r="H14" s="496">
        <v>438.37</v>
      </c>
      <c r="I14" s="493">
        <f t="shared" si="1"/>
        <v>131511</v>
      </c>
      <c r="J14" s="492">
        <v>276</v>
      </c>
      <c r="K14" s="494">
        <v>466.44</v>
      </c>
      <c r="L14" s="492">
        <f t="shared" si="0"/>
        <v>128737.44</v>
      </c>
    </row>
    <row r="15" spans="1:12" ht="12.75">
      <c r="A15" s="687"/>
      <c r="B15" s="481" t="s">
        <v>864</v>
      </c>
      <c r="C15" s="482" t="s">
        <v>861</v>
      </c>
      <c r="D15" s="490" t="s">
        <v>865</v>
      </c>
      <c r="E15" s="491" t="s">
        <v>834</v>
      </c>
      <c r="F15" s="482" t="s">
        <v>866</v>
      </c>
      <c r="G15" s="492">
        <v>20</v>
      </c>
      <c r="H15" s="496">
        <v>177.94</v>
      </c>
      <c r="I15" s="493">
        <f t="shared" si="1"/>
        <v>3558.8</v>
      </c>
      <c r="J15" s="492">
        <v>0</v>
      </c>
      <c r="K15" s="494">
        <v>177.94</v>
      </c>
      <c r="L15" s="492">
        <f t="shared" si="0"/>
        <v>0</v>
      </c>
    </row>
    <row r="16" spans="1:12" ht="12.75">
      <c r="A16" s="687"/>
      <c r="B16" s="481" t="s">
        <v>867</v>
      </c>
      <c r="C16" s="482" t="s">
        <v>861</v>
      </c>
      <c r="D16" s="490" t="s">
        <v>868</v>
      </c>
      <c r="E16" s="491" t="s">
        <v>834</v>
      </c>
      <c r="F16" s="482" t="s">
        <v>869</v>
      </c>
      <c r="G16" s="492">
        <v>400</v>
      </c>
      <c r="H16" s="496">
        <v>308.78</v>
      </c>
      <c r="I16" s="493">
        <f t="shared" si="1"/>
        <v>123511.99999999999</v>
      </c>
      <c r="J16" s="492">
        <v>446</v>
      </c>
      <c r="K16" s="494">
        <v>354.49</v>
      </c>
      <c r="L16" s="492">
        <f t="shared" si="0"/>
        <v>158102.54</v>
      </c>
    </row>
    <row r="17" spans="1:12" ht="12.75">
      <c r="A17" s="687"/>
      <c r="B17" s="481" t="s">
        <v>870</v>
      </c>
      <c r="C17" s="482" t="s">
        <v>861</v>
      </c>
      <c r="D17" s="490" t="s">
        <v>871</v>
      </c>
      <c r="E17" s="491" t="s">
        <v>834</v>
      </c>
      <c r="F17" s="482" t="s">
        <v>872</v>
      </c>
      <c r="G17" s="492">
        <v>100</v>
      </c>
      <c r="H17" s="496">
        <v>538.91</v>
      </c>
      <c r="I17" s="493">
        <f t="shared" si="1"/>
        <v>53891</v>
      </c>
      <c r="J17" s="492">
        <v>80</v>
      </c>
      <c r="K17" s="494">
        <v>511.41</v>
      </c>
      <c r="L17" s="492">
        <f t="shared" si="0"/>
        <v>40912.8</v>
      </c>
    </row>
    <row r="18" spans="1:12" ht="12.75">
      <c r="A18" s="687"/>
      <c r="B18" s="481" t="s">
        <v>873</v>
      </c>
      <c r="C18" s="482" t="s">
        <v>874</v>
      </c>
      <c r="D18" s="490" t="s">
        <v>875</v>
      </c>
      <c r="E18" s="491" t="s">
        <v>834</v>
      </c>
      <c r="F18" s="482" t="s">
        <v>876</v>
      </c>
      <c r="G18" s="492">
        <v>30</v>
      </c>
      <c r="H18" s="496">
        <v>67.11</v>
      </c>
      <c r="I18" s="493">
        <f t="shared" si="1"/>
        <v>2013.3</v>
      </c>
      <c r="J18" s="492">
        <v>22</v>
      </c>
      <c r="K18" s="494">
        <v>65.95</v>
      </c>
      <c r="L18" s="492">
        <f t="shared" si="0"/>
        <v>1450.9</v>
      </c>
    </row>
    <row r="19" spans="1:12" ht="12.75">
      <c r="A19" s="687"/>
      <c r="B19" s="481" t="s">
        <v>877</v>
      </c>
      <c r="C19" s="482" t="s">
        <v>878</v>
      </c>
      <c r="D19" s="490" t="s">
        <v>879</v>
      </c>
      <c r="E19" s="491" t="s">
        <v>834</v>
      </c>
      <c r="F19" s="482" t="s">
        <v>880</v>
      </c>
      <c r="G19" s="492">
        <v>2500</v>
      </c>
      <c r="H19" s="496">
        <v>40.32</v>
      </c>
      <c r="I19" s="493">
        <f t="shared" si="1"/>
        <v>100800</v>
      </c>
      <c r="J19" s="492">
        <v>2523</v>
      </c>
      <c r="K19" s="494">
        <v>40.09</v>
      </c>
      <c r="L19" s="492">
        <f t="shared" si="0"/>
        <v>101147.07</v>
      </c>
    </row>
    <row r="20" spans="1:12" ht="12.75">
      <c r="A20" s="687"/>
      <c r="B20" s="481" t="s">
        <v>881</v>
      </c>
      <c r="C20" s="482" t="s">
        <v>882</v>
      </c>
      <c r="D20" s="490" t="s">
        <v>883</v>
      </c>
      <c r="E20" s="491" t="s">
        <v>834</v>
      </c>
      <c r="F20" s="482" t="s">
        <v>884</v>
      </c>
      <c r="G20" s="492">
        <v>200</v>
      </c>
      <c r="H20" s="496">
        <v>18.19</v>
      </c>
      <c r="I20" s="493">
        <f t="shared" si="1"/>
        <v>3638.0000000000005</v>
      </c>
      <c r="J20" s="492">
        <v>210</v>
      </c>
      <c r="K20" s="494">
        <v>12</v>
      </c>
      <c r="L20" s="492">
        <f t="shared" si="0"/>
        <v>2520</v>
      </c>
    </row>
    <row r="21" spans="1:12" ht="12.75">
      <c r="A21" s="687"/>
      <c r="B21" s="481" t="s">
        <v>885</v>
      </c>
      <c r="C21" s="482" t="s">
        <v>882</v>
      </c>
      <c r="D21" s="490" t="s">
        <v>886</v>
      </c>
      <c r="E21" s="491" t="s">
        <v>834</v>
      </c>
      <c r="F21" s="482" t="s">
        <v>887</v>
      </c>
      <c r="G21" s="492">
        <v>2000</v>
      </c>
      <c r="H21" s="496">
        <v>18.19</v>
      </c>
      <c r="I21" s="493">
        <f t="shared" si="1"/>
        <v>36380</v>
      </c>
      <c r="J21" s="492">
        <v>1900</v>
      </c>
      <c r="K21" s="494">
        <v>12</v>
      </c>
      <c r="L21" s="492">
        <f t="shared" si="0"/>
        <v>22800</v>
      </c>
    </row>
    <row r="22" spans="1:12" ht="12.75">
      <c r="A22" s="687"/>
      <c r="B22" s="481" t="s">
        <v>888</v>
      </c>
      <c r="C22" s="482" t="s">
        <v>889</v>
      </c>
      <c r="D22" s="490" t="s">
        <v>890</v>
      </c>
      <c r="E22" s="491" t="s">
        <v>834</v>
      </c>
      <c r="F22" s="482" t="s">
        <v>891</v>
      </c>
      <c r="G22" s="492">
        <v>6</v>
      </c>
      <c r="H22" s="496">
        <v>27.23</v>
      </c>
      <c r="I22" s="493">
        <f t="shared" si="1"/>
        <v>163.38</v>
      </c>
      <c r="J22" s="492">
        <v>12</v>
      </c>
      <c r="K22" s="494">
        <v>42.44</v>
      </c>
      <c r="L22" s="492">
        <f t="shared" si="0"/>
        <v>509.28</v>
      </c>
    </row>
    <row r="23" spans="1:12" ht="12.75">
      <c r="A23" s="687"/>
      <c r="B23" s="481" t="s">
        <v>892</v>
      </c>
      <c r="C23" s="482" t="s">
        <v>893</v>
      </c>
      <c r="D23" s="490" t="s">
        <v>894</v>
      </c>
      <c r="E23" s="491" t="s">
        <v>834</v>
      </c>
      <c r="F23" s="482" t="s">
        <v>895</v>
      </c>
      <c r="G23" s="492">
        <v>250</v>
      </c>
      <c r="H23" s="496">
        <v>310.46</v>
      </c>
      <c r="I23" s="493">
        <f t="shared" si="1"/>
        <v>77615</v>
      </c>
      <c r="J23" s="492">
        <v>221</v>
      </c>
      <c r="K23" s="494">
        <v>308.48</v>
      </c>
      <c r="L23" s="492">
        <f t="shared" si="0"/>
        <v>68174.08</v>
      </c>
    </row>
    <row r="24" spans="1:12" ht="12.75">
      <c r="A24" s="687"/>
      <c r="B24" s="481" t="s">
        <v>896</v>
      </c>
      <c r="C24" s="482" t="s">
        <v>897</v>
      </c>
      <c r="D24" s="490" t="s">
        <v>898</v>
      </c>
      <c r="E24" s="491" t="s">
        <v>834</v>
      </c>
      <c r="F24" s="482" t="s">
        <v>899</v>
      </c>
      <c r="G24" s="492">
        <v>50</v>
      </c>
      <c r="H24" s="496">
        <v>98.18</v>
      </c>
      <c r="I24" s="493">
        <f t="shared" si="1"/>
        <v>4909</v>
      </c>
      <c r="J24" s="492">
        <v>0</v>
      </c>
      <c r="K24" s="494">
        <v>98.18</v>
      </c>
      <c r="L24" s="492">
        <f t="shared" si="0"/>
        <v>0</v>
      </c>
    </row>
    <row r="25" spans="1:12" ht="12.75">
      <c r="A25" s="687"/>
      <c r="B25" s="481" t="s">
        <v>900</v>
      </c>
      <c r="C25" s="482" t="s">
        <v>901</v>
      </c>
      <c r="D25" s="490" t="s">
        <v>902</v>
      </c>
      <c r="E25" s="491" t="s">
        <v>834</v>
      </c>
      <c r="F25" s="482" t="s">
        <v>903</v>
      </c>
      <c r="G25" s="492">
        <v>400</v>
      </c>
      <c r="H25" s="496">
        <v>160.44</v>
      </c>
      <c r="I25" s="493">
        <f t="shared" si="1"/>
        <v>64176</v>
      </c>
      <c r="J25" s="492">
        <v>455</v>
      </c>
      <c r="K25" s="494">
        <v>160.44</v>
      </c>
      <c r="L25" s="492">
        <f t="shared" si="0"/>
        <v>73000.2</v>
      </c>
    </row>
    <row r="26" spans="1:12" ht="12.75">
      <c r="A26" s="687"/>
      <c r="B26" s="481" t="s">
        <v>904</v>
      </c>
      <c r="C26" s="482" t="s">
        <v>901</v>
      </c>
      <c r="D26" s="490" t="s">
        <v>905</v>
      </c>
      <c r="E26" s="491" t="s">
        <v>834</v>
      </c>
      <c r="F26" s="482" t="s">
        <v>906</v>
      </c>
      <c r="G26" s="492">
        <v>400</v>
      </c>
      <c r="H26" s="496">
        <v>298.11</v>
      </c>
      <c r="I26" s="493">
        <f t="shared" si="1"/>
        <v>119244</v>
      </c>
      <c r="J26" s="492">
        <v>239</v>
      </c>
      <c r="K26" s="494">
        <v>297.27</v>
      </c>
      <c r="L26" s="492">
        <f t="shared" si="0"/>
        <v>71047.53</v>
      </c>
    </row>
    <row r="27" spans="1:12" ht="12.75">
      <c r="A27" s="687"/>
      <c r="B27" s="481" t="s">
        <v>907</v>
      </c>
      <c r="C27" s="482" t="s">
        <v>908</v>
      </c>
      <c r="D27" s="490" t="s">
        <v>909</v>
      </c>
      <c r="E27" s="491" t="s">
        <v>834</v>
      </c>
      <c r="F27" s="482" t="s">
        <v>910</v>
      </c>
      <c r="G27" s="492">
        <v>1500</v>
      </c>
      <c r="H27" s="496">
        <v>278.57</v>
      </c>
      <c r="I27" s="493">
        <f t="shared" si="1"/>
        <v>417855</v>
      </c>
      <c r="J27" s="492">
        <v>1202</v>
      </c>
      <c r="K27" s="494">
        <v>276.44</v>
      </c>
      <c r="L27" s="492">
        <f t="shared" si="0"/>
        <v>332280.88</v>
      </c>
    </row>
    <row r="28" spans="1:12" ht="12.75">
      <c r="A28" s="687"/>
      <c r="B28" s="481" t="s">
        <v>911</v>
      </c>
      <c r="C28" s="482" t="s">
        <v>908</v>
      </c>
      <c r="D28" s="490" t="s">
        <v>912</v>
      </c>
      <c r="E28" s="491" t="s">
        <v>834</v>
      </c>
      <c r="F28" s="482" t="s">
        <v>913</v>
      </c>
      <c r="G28" s="492">
        <v>2500</v>
      </c>
      <c r="H28" s="496">
        <v>173.16</v>
      </c>
      <c r="I28" s="493">
        <f t="shared" si="1"/>
        <v>432900</v>
      </c>
      <c r="J28" s="492">
        <v>1919</v>
      </c>
      <c r="K28" s="494">
        <v>172.66</v>
      </c>
      <c r="L28" s="492">
        <f t="shared" si="0"/>
        <v>331334.54</v>
      </c>
    </row>
    <row r="29" spans="1:12" ht="12.75">
      <c r="A29" s="687"/>
      <c r="B29" s="481" t="s">
        <v>914</v>
      </c>
      <c r="C29" s="482" t="s">
        <v>908</v>
      </c>
      <c r="D29" s="490" t="s">
        <v>915</v>
      </c>
      <c r="E29" s="491" t="s">
        <v>834</v>
      </c>
      <c r="F29" s="482" t="s">
        <v>916</v>
      </c>
      <c r="G29" s="492">
        <v>1500</v>
      </c>
      <c r="H29" s="496">
        <v>191.69</v>
      </c>
      <c r="I29" s="493">
        <f t="shared" si="1"/>
        <v>287535</v>
      </c>
      <c r="J29" s="492">
        <v>1365</v>
      </c>
      <c r="K29" s="494">
        <v>190.23</v>
      </c>
      <c r="L29" s="492">
        <f t="shared" si="0"/>
        <v>259663.94999999998</v>
      </c>
    </row>
    <row r="30" spans="1:12" ht="12.75">
      <c r="A30" s="687"/>
      <c r="B30" s="481" t="s">
        <v>917</v>
      </c>
      <c r="C30" s="482" t="s">
        <v>918</v>
      </c>
      <c r="D30" s="490" t="s">
        <v>919</v>
      </c>
      <c r="E30" s="491" t="s">
        <v>834</v>
      </c>
      <c r="F30" s="482" t="s">
        <v>920</v>
      </c>
      <c r="G30" s="492">
        <v>1000</v>
      </c>
      <c r="H30" s="496">
        <v>46.72</v>
      </c>
      <c r="I30" s="493">
        <f t="shared" si="1"/>
        <v>46720</v>
      </c>
      <c r="J30" s="492">
        <v>854</v>
      </c>
      <c r="K30" s="494">
        <v>18</v>
      </c>
      <c r="L30" s="492">
        <f t="shared" si="0"/>
        <v>15372</v>
      </c>
    </row>
    <row r="31" spans="1:12" ht="12.75">
      <c r="A31" s="687"/>
      <c r="B31" s="481" t="s">
        <v>921</v>
      </c>
      <c r="C31" s="482" t="s">
        <v>918</v>
      </c>
      <c r="D31" s="490" t="s">
        <v>922</v>
      </c>
      <c r="E31" s="491" t="s">
        <v>834</v>
      </c>
      <c r="F31" s="482" t="s">
        <v>923</v>
      </c>
      <c r="G31" s="492">
        <v>200</v>
      </c>
      <c r="H31" s="496">
        <v>31.13</v>
      </c>
      <c r="I31" s="493">
        <f t="shared" si="1"/>
        <v>6226</v>
      </c>
      <c r="J31" s="492">
        <v>97</v>
      </c>
      <c r="K31" s="494">
        <v>16.17</v>
      </c>
      <c r="L31" s="492">
        <f t="shared" si="0"/>
        <v>1568.4900000000002</v>
      </c>
    </row>
    <row r="32" spans="1:12" ht="12.75">
      <c r="A32" s="687"/>
      <c r="B32" s="481" t="s">
        <v>924</v>
      </c>
      <c r="C32" s="482" t="s">
        <v>925</v>
      </c>
      <c r="D32" s="490" t="s">
        <v>926</v>
      </c>
      <c r="E32" s="491" t="s">
        <v>927</v>
      </c>
      <c r="F32" s="482" t="s">
        <v>928</v>
      </c>
      <c r="G32" s="492">
        <v>50</v>
      </c>
      <c r="H32" s="496">
        <v>73.39</v>
      </c>
      <c r="I32" s="493">
        <f t="shared" si="1"/>
        <v>3669.5</v>
      </c>
      <c r="J32" s="492">
        <v>26</v>
      </c>
      <c r="K32" s="494">
        <v>73.39</v>
      </c>
      <c r="L32" s="492">
        <f t="shared" si="0"/>
        <v>1908.14</v>
      </c>
    </row>
    <row r="33" spans="1:12" ht="12.75">
      <c r="A33" s="687"/>
      <c r="B33" s="481" t="s">
        <v>929</v>
      </c>
      <c r="C33" s="482" t="s">
        <v>925</v>
      </c>
      <c r="D33" s="490" t="s">
        <v>930</v>
      </c>
      <c r="E33" s="491" t="s">
        <v>927</v>
      </c>
      <c r="F33" s="482" t="s">
        <v>931</v>
      </c>
      <c r="G33" s="492">
        <v>300</v>
      </c>
      <c r="H33" s="496">
        <v>60.7</v>
      </c>
      <c r="I33" s="493">
        <f t="shared" si="1"/>
        <v>18210</v>
      </c>
      <c r="J33" s="492">
        <v>177</v>
      </c>
      <c r="K33" s="494">
        <v>59.14</v>
      </c>
      <c r="L33" s="492">
        <f t="shared" si="0"/>
        <v>10467.78</v>
      </c>
    </row>
    <row r="34" spans="1:12" ht="12.75">
      <c r="A34" s="687"/>
      <c r="B34" s="481" t="s">
        <v>932</v>
      </c>
      <c r="C34" s="482" t="s">
        <v>933</v>
      </c>
      <c r="D34" s="490" t="s">
        <v>934</v>
      </c>
      <c r="E34" s="491" t="s">
        <v>834</v>
      </c>
      <c r="F34" s="482" t="s">
        <v>935</v>
      </c>
      <c r="G34" s="492">
        <v>20</v>
      </c>
      <c r="H34" s="496">
        <v>30.6</v>
      </c>
      <c r="I34" s="493">
        <f t="shared" si="1"/>
        <v>612</v>
      </c>
      <c r="J34" s="492">
        <v>0</v>
      </c>
      <c r="K34" s="494">
        <v>30.6</v>
      </c>
      <c r="L34" s="492">
        <f t="shared" si="0"/>
        <v>0</v>
      </c>
    </row>
    <row r="35" spans="1:12" ht="12.75">
      <c r="A35" s="687"/>
      <c r="B35" s="481" t="s">
        <v>936</v>
      </c>
      <c r="C35" s="482" t="s">
        <v>933</v>
      </c>
      <c r="D35" s="490" t="s">
        <v>937</v>
      </c>
      <c r="E35" s="491" t="s">
        <v>834</v>
      </c>
      <c r="F35" s="482" t="s">
        <v>938</v>
      </c>
      <c r="G35" s="492">
        <v>20</v>
      </c>
      <c r="H35" s="496">
        <v>278.19</v>
      </c>
      <c r="I35" s="493">
        <f t="shared" si="1"/>
        <v>5563.8</v>
      </c>
      <c r="J35" s="492">
        <v>16</v>
      </c>
      <c r="K35" s="494">
        <v>266.88</v>
      </c>
      <c r="L35" s="492">
        <f t="shared" si="0"/>
        <v>4270.08</v>
      </c>
    </row>
    <row r="36" spans="1:12" ht="12.75">
      <c r="A36" s="687"/>
      <c r="B36" s="481" t="s">
        <v>939</v>
      </c>
      <c r="C36" s="482" t="s">
        <v>940</v>
      </c>
      <c r="D36" s="490" t="s">
        <v>941</v>
      </c>
      <c r="E36" s="491" t="s">
        <v>927</v>
      </c>
      <c r="F36" s="482" t="s">
        <v>942</v>
      </c>
      <c r="G36" s="492">
        <v>20</v>
      </c>
      <c r="H36" s="496">
        <v>80.6</v>
      </c>
      <c r="I36" s="493">
        <f t="shared" si="1"/>
        <v>1612</v>
      </c>
      <c r="J36" s="492">
        <v>5</v>
      </c>
      <c r="K36" s="494">
        <v>80.6</v>
      </c>
      <c r="L36" s="492">
        <f t="shared" si="0"/>
        <v>403</v>
      </c>
    </row>
    <row r="37" spans="1:12" ht="12.75">
      <c r="A37" s="687"/>
      <c r="B37" s="481" t="s">
        <v>943</v>
      </c>
      <c r="C37" s="482" t="s">
        <v>944</v>
      </c>
      <c r="D37" s="490" t="s">
        <v>945</v>
      </c>
      <c r="E37" s="491" t="s">
        <v>834</v>
      </c>
      <c r="F37" s="482" t="s">
        <v>946</v>
      </c>
      <c r="G37" s="492">
        <v>800</v>
      </c>
      <c r="H37" s="496">
        <v>34.03</v>
      </c>
      <c r="I37" s="493">
        <f t="shared" si="1"/>
        <v>27224</v>
      </c>
      <c r="J37" s="492">
        <v>627</v>
      </c>
      <c r="K37" s="494">
        <v>33.99</v>
      </c>
      <c r="L37" s="492">
        <f t="shared" si="0"/>
        <v>21311.73</v>
      </c>
    </row>
    <row r="38" spans="1:12" ht="12.75">
      <c r="A38" s="687"/>
      <c r="B38" s="481" t="s">
        <v>947</v>
      </c>
      <c r="C38" s="482" t="s">
        <v>948</v>
      </c>
      <c r="D38" s="490" t="s">
        <v>949</v>
      </c>
      <c r="E38" s="491" t="s">
        <v>834</v>
      </c>
      <c r="F38" s="482" t="s">
        <v>851</v>
      </c>
      <c r="G38" s="492">
        <v>300</v>
      </c>
      <c r="H38" s="496">
        <v>16.7</v>
      </c>
      <c r="I38" s="493">
        <f t="shared" si="1"/>
        <v>5010</v>
      </c>
      <c r="J38" s="492">
        <v>269</v>
      </c>
      <c r="K38" s="494">
        <v>16.37</v>
      </c>
      <c r="L38" s="492">
        <f t="shared" si="0"/>
        <v>4403.530000000001</v>
      </c>
    </row>
    <row r="39" spans="1:12" ht="12.75">
      <c r="A39" s="687"/>
      <c r="B39" s="481" t="s">
        <v>950</v>
      </c>
      <c r="C39" s="482" t="s">
        <v>951</v>
      </c>
      <c r="D39" s="490" t="s">
        <v>952</v>
      </c>
      <c r="E39" s="491" t="s">
        <v>834</v>
      </c>
      <c r="F39" s="482" t="s">
        <v>953</v>
      </c>
      <c r="G39" s="492">
        <v>150</v>
      </c>
      <c r="H39" s="496">
        <v>32.85</v>
      </c>
      <c r="I39" s="493">
        <f t="shared" si="1"/>
        <v>4927.5</v>
      </c>
      <c r="J39" s="492">
        <v>95</v>
      </c>
      <c r="K39" s="494">
        <v>22.48</v>
      </c>
      <c r="L39" s="492">
        <f t="shared" si="0"/>
        <v>2135.6</v>
      </c>
    </row>
    <row r="40" spans="1:12" ht="12.75">
      <c r="A40" s="687"/>
      <c r="B40" s="481" t="s">
        <v>954</v>
      </c>
      <c r="C40" s="482" t="s">
        <v>955</v>
      </c>
      <c r="D40" s="490" t="s">
        <v>956</v>
      </c>
      <c r="E40" s="491" t="s">
        <v>834</v>
      </c>
      <c r="F40" s="482" t="s">
        <v>957</v>
      </c>
      <c r="G40" s="492">
        <v>1500</v>
      </c>
      <c r="H40" s="496">
        <v>100.82</v>
      </c>
      <c r="I40" s="493">
        <f t="shared" si="1"/>
        <v>151230</v>
      </c>
      <c r="J40" s="492">
        <v>1447</v>
      </c>
      <c r="K40" s="494">
        <v>100.45</v>
      </c>
      <c r="L40" s="492">
        <f t="shared" si="0"/>
        <v>145351.15</v>
      </c>
    </row>
    <row r="41" spans="1:12" ht="12.75">
      <c r="A41" s="687"/>
      <c r="B41" s="481" t="s">
        <v>958</v>
      </c>
      <c r="C41" s="482" t="s">
        <v>955</v>
      </c>
      <c r="D41" s="490" t="s">
        <v>959</v>
      </c>
      <c r="E41" s="491" t="s">
        <v>834</v>
      </c>
      <c r="F41" s="482" t="s">
        <v>960</v>
      </c>
      <c r="G41" s="492">
        <v>10</v>
      </c>
      <c r="H41" s="496">
        <v>629.6</v>
      </c>
      <c r="I41" s="493">
        <f t="shared" si="1"/>
        <v>6296</v>
      </c>
      <c r="J41" s="492">
        <v>0</v>
      </c>
      <c r="K41" s="497">
        <v>629.6</v>
      </c>
      <c r="L41" s="492">
        <f t="shared" si="0"/>
        <v>0</v>
      </c>
    </row>
    <row r="42" spans="1:12" ht="12.75">
      <c r="A42" s="687"/>
      <c r="B42" s="481" t="s">
        <v>961</v>
      </c>
      <c r="C42" s="482" t="s">
        <v>955</v>
      </c>
      <c r="D42" s="490" t="s">
        <v>962</v>
      </c>
      <c r="E42" s="491" t="s">
        <v>834</v>
      </c>
      <c r="F42" s="482" t="s">
        <v>963</v>
      </c>
      <c r="G42" s="492">
        <v>20</v>
      </c>
      <c r="H42" s="496">
        <v>98.16</v>
      </c>
      <c r="I42" s="493">
        <f t="shared" si="1"/>
        <v>1963.1999999999998</v>
      </c>
      <c r="J42" s="492">
        <v>39</v>
      </c>
      <c r="K42" s="498">
        <v>98.16</v>
      </c>
      <c r="L42" s="492">
        <f t="shared" si="0"/>
        <v>3828.24</v>
      </c>
    </row>
    <row r="43" spans="1:12" ht="12.75">
      <c r="A43" s="687"/>
      <c r="B43" s="481" t="s">
        <v>964</v>
      </c>
      <c r="C43" s="482" t="s">
        <v>965</v>
      </c>
      <c r="D43" s="490" t="s">
        <v>966</v>
      </c>
      <c r="E43" s="491" t="s">
        <v>834</v>
      </c>
      <c r="F43" s="482" t="s">
        <v>967</v>
      </c>
      <c r="G43" s="492">
        <v>60</v>
      </c>
      <c r="H43" s="496">
        <v>20.29</v>
      </c>
      <c r="I43" s="493">
        <f t="shared" si="1"/>
        <v>1217.3999999999999</v>
      </c>
      <c r="J43" s="492">
        <v>53</v>
      </c>
      <c r="K43" s="494">
        <v>20.29</v>
      </c>
      <c r="L43" s="492">
        <f t="shared" si="0"/>
        <v>1075.37</v>
      </c>
    </row>
    <row r="44" spans="1:12" ht="12.75">
      <c r="A44" s="687"/>
      <c r="B44" s="481" t="s">
        <v>968</v>
      </c>
      <c r="C44" s="482" t="s">
        <v>969</v>
      </c>
      <c r="D44" s="490" t="s">
        <v>970</v>
      </c>
      <c r="E44" s="491" t="s">
        <v>834</v>
      </c>
      <c r="F44" s="482" t="s">
        <v>971</v>
      </c>
      <c r="G44" s="492">
        <v>100</v>
      </c>
      <c r="H44" s="496">
        <v>70.6</v>
      </c>
      <c r="I44" s="493">
        <f t="shared" si="1"/>
        <v>7059.999999999999</v>
      </c>
      <c r="J44" s="492">
        <v>79</v>
      </c>
      <c r="K44" s="494">
        <v>70.6</v>
      </c>
      <c r="L44" s="492">
        <f t="shared" si="0"/>
        <v>5577.4</v>
      </c>
    </row>
    <row r="45" spans="1:12" ht="12.75">
      <c r="A45" s="687"/>
      <c r="B45" s="481" t="s">
        <v>972</v>
      </c>
      <c r="C45" s="482" t="s">
        <v>973</v>
      </c>
      <c r="D45" s="490" t="s">
        <v>974</v>
      </c>
      <c r="E45" s="491" t="s">
        <v>927</v>
      </c>
      <c r="F45" s="482" t="s">
        <v>975</v>
      </c>
      <c r="G45" s="492">
        <v>30</v>
      </c>
      <c r="H45" s="496">
        <v>315.46</v>
      </c>
      <c r="I45" s="493">
        <f t="shared" si="1"/>
        <v>9463.8</v>
      </c>
      <c r="J45" s="492">
        <v>21</v>
      </c>
      <c r="K45" s="494">
        <v>130.27</v>
      </c>
      <c r="L45" s="492">
        <f t="shared" si="0"/>
        <v>2735.67</v>
      </c>
    </row>
    <row r="46" spans="1:12" ht="12.75">
      <c r="A46" s="687"/>
      <c r="B46" s="481" t="s">
        <v>976</v>
      </c>
      <c r="C46" s="482" t="s">
        <v>977</v>
      </c>
      <c r="D46" s="490" t="s">
        <v>978</v>
      </c>
      <c r="E46" s="491" t="s">
        <v>834</v>
      </c>
      <c r="F46" s="482" t="s">
        <v>979</v>
      </c>
      <c r="G46" s="492">
        <v>5</v>
      </c>
      <c r="H46" s="496">
        <v>233.25</v>
      </c>
      <c r="I46" s="493">
        <f t="shared" si="1"/>
        <v>1166.25</v>
      </c>
      <c r="J46" s="492">
        <v>0</v>
      </c>
      <c r="K46" s="494">
        <v>232.14</v>
      </c>
      <c r="L46" s="492">
        <f t="shared" si="0"/>
        <v>0</v>
      </c>
    </row>
    <row r="47" spans="1:12" ht="12.75">
      <c r="A47" s="687"/>
      <c r="B47" s="481" t="s">
        <v>980</v>
      </c>
      <c r="C47" s="482" t="s">
        <v>981</v>
      </c>
      <c r="D47" s="490" t="s">
        <v>982</v>
      </c>
      <c r="E47" s="491" t="s">
        <v>834</v>
      </c>
      <c r="F47" s="482" t="s">
        <v>983</v>
      </c>
      <c r="G47" s="492">
        <v>10</v>
      </c>
      <c r="H47" s="496">
        <v>68.87</v>
      </c>
      <c r="I47" s="493">
        <f t="shared" si="1"/>
        <v>688.7</v>
      </c>
      <c r="J47" s="492">
        <v>0</v>
      </c>
      <c r="K47" s="494">
        <v>68.87</v>
      </c>
      <c r="L47" s="492">
        <f t="shared" si="0"/>
        <v>0</v>
      </c>
    </row>
    <row r="48" spans="1:12" ht="12.75">
      <c r="A48" s="687"/>
      <c r="B48" s="481" t="s">
        <v>984</v>
      </c>
      <c r="C48" s="482" t="s">
        <v>985</v>
      </c>
      <c r="D48" s="490" t="s">
        <v>986</v>
      </c>
      <c r="E48" s="491" t="s">
        <v>834</v>
      </c>
      <c r="F48" s="482" t="s">
        <v>987</v>
      </c>
      <c r="G48" s="492">
        <v>600</v>
      </c>
      <c r="H48" s="496">
        <v>45.65</v>
      </c>
      <c r="I48" s="493">
        <f t="shared" si="1"/>
        <v>27390</v>
      </c>
      <c r="J48" s="492">
        <v>647</v>
      </c>
      <c r="K48" s="494">
        <v>45.66</v>
      </c>
      <c r="L48" s="492">
        <f t="shared" si="0"/>
        <v>29542.019999999997</v>
      </c>
    </row>
    <row r="49" spans="1:12" ht="12.75">
      <c r="A49" s="687"/>
      <c r="B49" s="481" t="s">
        <v>988</v>
      </c>
      <c r="C49" s="482" t="s">
        <v>989</v>
      </c>
      <c r="D49" s="490" t="s">
        <v>990</v>
      </c>
      <c r="E49" s="491" t="s">
        <v>834</v>
      </c>
      <c r="F49" s="482" t="s">
        <v>991</v>
      </c>
      <c r="G49" s="492">
        <v>600</v>
      </c>
      <c r="H49" s="496">
        <v>65</v>
      </c>
      <c r="I49" s="493">
        <f t="shared" si="1"/>
        <v>39000</v>
      </c>
      <c r="J49" s="492">
        <v>608</v>
      </c>
      <c r="K49" s="494">
        <v>63.36</v>
      </c>
      <c r="L49" s="492">
        <f t="shared" si="0"/>
        <v>38522.88</v>
      </c>
    </row>
    <row r="50" spans="1:12" ht="12.75">
      <c r="A50" s="687"/>
      <c r="B50" s="481" t="s">
        <v>992</v>
      </c>
      <c r="C50" s="482" t="s">
        <v>993</v>
      </c>
      <c r="D50" s="490" t="s">
        <v>994</v>
      </c>
      <c r="E50" s="491" t="s">
        <v>834</v>
      </c>
      <c r="F50" s="482" t="s">
        <v>995</v>
      </c>
      <c r="G50" s="492">
        <v>300</v>
      </c>
      <c r="H50" s="496">
        <v>21.99</v>
      </c>
      <c r="I50" s="493">
        <f t="shared" si="1"/>
        <v>6596.999999999999</v>
      </c>
      <c r="J50" s="492">
        <v>338</v>
      </c>
      <c r="K50" s="494">
        <v>25.69</v>
      </c>
      <c r="L50" s="492">
        <f t="shared" si="0"/>
        <v>8683.220000000001</v>
      </c>
    </row>
    <row r="51" spans="1:12" ht="12.75">
      <c r="A51" s="687"/>
      <c r="B51" s="481" t="s">
        <v>996</v>
      </c>
      <c r="C51" s="482" t="s">
        <v>997</v>
      </c>
      <c r="D51" s="490" t="s">
        <v>998</v>
      </c>
      <c r="E51" s="491" t="s">
        <v>834</v>
      </c>
      <c r="F51" s="482" t="s">
        <v>999</v>
      </c>
      <c r="G51" s="492">
        <v>3000</v>
      </c>
      <c r="H51" s="496">
        <v>69.86</v>
      </c>
      <c r="I51" s="493">
        <f t="shared" si="1"/>
        <v>209580</v>
      </c>
      <c r="J51" s="492">
        <v>2978</v>
      </c>
      <c r="K51" s="494">
        <v>69.42</v>
      </c>
      <c r="L51" s="492">
        <f t="shared" si="0"/>
        <v>206732.76</v>
      </c>
    </row>
    <row r="52" spans="1:12" ht="12.75">
      <c r="A52" s="687"/>
      <c r="B52" s="481" t="s">
        <v>1000</v>
      </c>
      <c r="C52" s="482" t="s">
        <v>1001</v>
      </c>
      <c r="D52" s="490" t="s">
        <v>1002</v>
      </c>
      <c r="E52" s="491" t="s">
        <v>834</v>
      </c>
      <c r="F52" s="482" t="s">
        <v>899</v>
      </c>
      <c r="G52" s="499">
        <v>10</v>
      </c>
      <c r="H52" s="496">
        <v>77.34</v>
      </c>
      <c r="I52" s="493">
        <f t="shared" si="1"/>
        <v>773.4000000000001</v>
      </c>
      <c r="J52" s="499">
        <v>10</v>
      </c>
      <c r="K52" s="500">
        <v>61.47</v>
      </c>
      <c r="L52" s="499">
        <f t="shared" si="0"/>
        <v>614.7</v>
      </c>
    </row>
    <row r="53" spans="1:12" ht="12.75">
      <c r="A53" s="687"/>
      <c r="B53" s="481" t="s">
        <v>1003</v>
      </c>
      <c r="C53" s="482" t="s">
        <v>1004</v>
      </c>
      <c r="D53" s="490" t="s">
        <v>1005</v>
      </c>
      <c r="E53" s="491" t="s">
        <v>834</v>
      </c>
      <c r="F53" s="482" t="s">
        <v>1006</v>
      </c>
      <c r="G53" s="492">
        <v>2000</v>
      </c>
      <c r="H53" s="496">
        <v>50.82</v>
      </c>
      <c r="I53" s="493">
        <f t="shared" si="1"/>
        <v>101640</v>
      </c>
      <c r="J53" s="492">
        <v>1948</v>
      </c>
      <c r="K53" s="494">
        <v>50.56</v>
      </c>
      <c r="L53" s="492">
        <f t="shared" si="0"/>
        <v>98490.88</v>
      </c>
    </row>
    <row r="54" spans="1:12" ht="12.75">
      <c r="A54" s="687"/>
      <c r="B54" s="481" t="s">
        <v>1007</v>
      </c>
      <c r="C54" s="482" t="s">
        <v>1008</v>
      </c>
      <c r="D54" s="490" t="s">
        <v>1009</v>
      </c>
      <c r="E54" s="491" t="s">
        <v>834</v>
      </c>
      <c r="F54" s="482" t="s">
        <v>1010</v>
      </c>
      <c r="G54" s="492">
        <v>400</v>
      </c>
      <c r="H54" s="496">
        <v>174.01</v>
      </c>
      <c r="I54" s="493">
        <f t="shared" si="1"/>
        <v>69604</v>
      </c>
      <c r="J54" s="492">
        <v>445</v>
      </c>
      <c r="K54" s="494">
        <v>163.53</v>
      </c>
      <c r="L54" s="492">
        <f t="shared" si="0"/>
        <v>72770.85</v>
      </c>
    </row>
    <row r="55" spans="1:12" ht="12.75">
      <c r="A55" s="687"/>
      <c r="B55" s="481" t="s">
        <v>1011</v>
      </c>
      <c r="C55" s="482" t="s">
        <v>1012</v>
      </c>
      <c r="D55" s="490" t="s">
        <v>1013</v>
      </c>
      <c r="E55" s="491" t="s">
        <v>834</v>
      </c>
      <c r="F55" s="482" t="s">
        <v>899</v>
      </c>
      <c r="G55" s="492">
        <v>400</v>
      </c>
      <c r="H55" s="501">
        <v>39.43</v>
      </c>
      <c r="I55" s="493">
        <f t="shared" si="1"/>
        <v>15772</v>
      </c>
      <c r="J55" s="492">
        <v>386</v>
      </c>
      <c r="K55" s="494">
        <v>39.43</v>
      </c>
      <c r="L55" s="492">
        <f t="shared" si="0"/>
        <v>15219.98</v>
      </c>
    </row>
    <row r="56" spans="1:12" ht="12.75">
      <c r="A56" s="687"/>
      <c r="B56" s="481" t="s">
        <v>1014</v>
      </c>
      <c r="C56" s="482" t="s">
        <v>1015</v>
      </c>
      <c r="D56" s="490" t="s">
        <v>1016</v>
      </c>
      <c r="E56" s="491" t="s">
        <v>834</v>
      </c>
      <c r="F56" s="482" t="s">
        <v>1017</v>
      </c>
      <c r="G56" s="492">
        <v>85</v>
      </c>
      <c r="H56" s="496">
        <v>69.52</v>
      </c>
      <c r="I56" s="493">
        <f t="shared" si="1"/>
        <v>5909.2</v>
      </c>
      <c r="J56" s="492">
        <v>84</v>
      </c>
      <c r="K56" s="494">
        <v>69.36</v>
      </c>
      <c r="L56" s="492">
        <f t="shared" si="0"/>
        <v>5826.24</v>
      </c>
    </row>
    <row r="57" spans="1:12" ht="12.75">
      <c r="A57" s="687"/>
      <c r="B57" s="481" t="s">
        <v>1018</v>
      </c>
      <c r="C57" s="482" t="s">
        <v>1019</v>
      </c>
      <c r="D57" s="490" t="s">
        <v>1020</v>
      </c>
      <c r="E57" s="491" t="s">
        <v>834</v>
      </c>
      <c r="F57" s="482" t="s">
        <v>1021</v>
      </c>
      <c r="G57" s="492">
        <v>330</v>
      </c>
      <c r="H57" s="496">
        <v>80.45</v>
      </c>
      <c r="I57" s="493">
        <f t="shared" si="1"/>
        <v>26548.5</v>
      </c>
      <c r="J57" s="492">
        <v>327</v>
      </c>
      <c r="K57" s="494">
        <v>80.54</v>
      </c>
      <c r="L57" s="492">
        <f t="shared" si="0"/>
        <v>26336.58</v>
      </c>
    </row>
    <row r="58" spans="1:12" ht="12.75">
      <c r="A58" s="687"/>
      <c r="B58" s="481" t="s">
        <v>1022</v>
      </c>
      <c r="C58" s="482" t="s">
        <v>1023</v>
      </c>
      <c r="D58" s="490" t="s">
        <v>1024</v>
      </c>
      <c r="E58" s="491" t="s">
        <v>834</v>
      </c>
      <c r="F58" s="482" t="s">
        <v>1010</v>
      </c>
      <c r="G58" s="492">
        <v>10</v>
      </c>
      <c r="H58" s="496">
        <v>192.98</v>
      </c>
      <c r="I58" s="493">
        <f t="shared" si="1"/>
        <v>1929.8</v>
      </c>
      <c r="J58" s="492">
        <v>9</v>
      </c>
      <c r="K58" s="494">
        <v>192.98</v>
      </c>
      <c r="L58" s="492">
        <f t="shared" si="0"/>
        <v>1736.82</v>
      </c>
    </row>
    <row r="59" spans="1:12" ht="12.75">
      <c r="A59" s="687"/>
      <c r="B59" s="481" t="s">
        <v>1025</v>
      </c>
      <c r="C59" s="482" t="s">
        <v>1026</v>
      </c>
      <c r="D59" s="490" t="s">
        <v>1027</v>
      </c>
      <c r="E59" s="491" t="s">
        <v>834</v>
      </c>
      <c r="F59" s="482" t="s">
        <v>1028</v>
      </c>
      <c r="G59" s="492">
        <v>400</v>
      </c>
      <c r="H59" s="496">
        <v>1009.63</v>
      </c>
      <c r="I59" s="493">
        <f t="shared" si="1"/>
        <v>403852</v>
      </c>
      <c r="J59" s="492">
        <v>421</v>
      </c>
      <c r="K59" s="494">
        <v>1009.63</v>
      </c>
      <c r="L59" s="492">
        <f t="shared" si="0"/>
        <v>425054.23</v>
      </c>
    </row>
    <row r="60" spans="1:12" ht="12.75">
      <c r="A60" s="687"/>
      <c r="B60" s="481" t="s">
        <v>1029</v>
      </c>
      <c r="C60" s="482" t="s">
        <v>1030</v>
      </c>
      <c r="D60" s="490" t="s">
        <v>1031</v>
      </c>
      <c r="E60" s="491" t="s">
        <v>834</v>
      </c>
      <c r="F60" s="482" t="s">
        <v>1032</v>
      </c>
      <c r="G60" s="492">
        <v>5</v>
      </c>
      <c r="H60" s="496">
        <v>31.48</v>
      </c>
      <c r="I60" s="493">
        <f t="shared" si="1"/>
        <v>157.4</v>
      </c>
      <c r="J60" s="492">
        <v>0</v>
      </c>
      <c r="K60" s="494">
        <v>31.48</v>
      </c>
      <c r="L60" s="492">
        <f t="shared" si="0"/>
        <v>0</v>
      </c>
    </row>
    <row r="61" spans="1:12" ht="12.75">
      <c r="A61" s="687"/>
      <c r="B61" s="481" t="s">
        <v>1033</v>
      </c>
      <c r="C61" s="482" t="s">
        <v>1030</v>
      </c>
      <c r="D61" s="490" t="s">
        <v>1034</v>
      </c>
      <c r="E61" s="491" t="s">
        <v>834</v>
      </c>
      <c r="F61" s="482" t="s">
        <v>1035</v>
      </c>
      <c r="G61" s="492">
        <v>5</v>
      </c>
      <c r="H61" s="496">
        <v>44</v>
      </c>
      <c r="I61" s="493">
        <f t="shared" si="1"/>
        <v>220</v>
      </c>
      <c r="J61" s="492">
        <v>0</v>
      </c>
      <c r="K61" s="494">
        <v>42.5</v>
      </c>
      <c r="L61" s="492">
        <f t="shared" si="0"/>
        <v>0</v>
      </c>
    </row>
    <row r="62" spans="1:12" ht="12.75">
      <c r="A62" s="687"/>
      <c r="B62" s="481" t="s">
        <v>1036</v>
      </c>
      <c r="C62" s="482" t="s">
        <v>1037</v>
      </c>
      <c r="D62" s="490" t="s">
        <v>1038</v>
      </c>
      <c r="E62" s="491" t="s">
        <v>834</v>
      </c>
      <c r="F62" s="482" t="s">
        <v>1039</v>
      </c>
      <c r="G62" s="492">
        <v>20</v>
      </c>
      <c r="H62" s="496">
        <v>31.1</v>
      </c>
      <c r="I62" s="493">
        <f t="shared" si="1"/>
        <v>622</v>
      </c>
      <c r="J62" s="492">
        <v>16</v>
      </c>
      <c r="K62" s="494">
        <v>44.97</v>
      </c>
      <c r="L62" s="492">
        <f t="shared" si="0"/>
        <v>719.52</v>
      </c>
    </row>
    <row r="63" spans="1:12" ht="12.75">
      <c r="A63" s="687"/>
      <c r="B63" s="481" t="s">
        <v>1040</v>
      </c>
      <c r="C63" s="482" t="s">
        <v>1041</v>
      </c>
      <c r="D63" s="490" t="s">
        <v>1042</v>
      </c>
      <c r="E63" s="491" t="s">
        <v>834</v>
      </c>
      <c r="F63" s="482" t="s">
        <v>1043</v>
      </c>
      <c r="G63" s="492">
        <v>200</v>
      </c>
      <c r="H63" s="496">
        <v>34.5</v>
      </c>
      <c r="I63" s="493">
        <f t="shared" si="1"/>
        <v>6900</v>
      </c>
      <c r="J63" s="492">
        <v>710</v>
      </c>
      <c r="K63" s="494">
        <v>34.28</v>
      </c>
      <c r="L63" s="492">
        <f t="shared" si="0"/>
        <v>24338.8</v>
      </c>
    </row>
    <row r="64" spans="1:12" ht="12.75">
      <c r="A64" s="687"/>
      <c r="B64" s="481" t="s">
        <v>1044</v>
      </c>
      <c r="C64" s="482" t="s">
        <v>1045</v>
      </c>
      <c r="D64" s="490" t="s">
        <v>1046</v>
      </c>
      <c r="E64" s="502" t="s">
        <v>834</v>
      </c>
      <c r="F64" s="482" t="s">
        <v>1047</v>
      </c>
      <c r="G64" s="492">
        <v>300</v>
      </c>
      <c r="H64" s="496">
        <v>70.2</v>
      </c>
      <c r="I64" s="493">
        <f t="shared" si="1"/>
        <v>21060</v>
      </c>
      <c r="J64" s="492">
        <v>280</v>
      </c>
      <c r="K64" s="503">
        <v>69.79</v>
      </c>
      <c r="L64" s="492">
        <f t="shared" si="0"/>
        <v>19541.2</v>
      </c>
    </row>
    <row r="65" spans="1:12" ht="12.75">
      <c r="A65" s="687"/>
      <c r="B65" s="481"/>
      <c r="C65" s="482"/>
      <c r="D65" s="490"/>
      <c r="E65" s="502"/>
      <c r="F65" s="482"/>
      <c r="G65" s="492"/>
      <c r="H65" s="496"/>
      <c r="I65" s="504">
        <f>SUM(I7:I64)</f>
        <v>3148016.03</v>
      </c>
      <c r="J65" s="492"/>
      <c r="K65" s="503"/>
      <c r="L65" s="505">
        <f>SUM(L7:L64)</f>
        <v>2825293.61</v>
      </c>
    </row>
    <row r="66" spans="1:12" ht="12.75">
      <c r="A66" s="687"/>
      <c r="B66" s="481" t="s">
        <v>1048</v>
      </c>
      <c r="C66" s="482" t="s">
        <v>1049</v>
      </c>
      <c r="D66" s="490" t="s">
        <v>1050</v>
      </c>
      <c r="E66" s="502" t="s">
        <v>834</v>
      </c>
      <c r="F66" s="482" t="s">
        <v>1051</v>
      </c>
      <c r="G66" s="492">
        <v>24</v>
      </c>
      <c r="H66" s="496">
        <v>96956</v>
      </c>
      <c r="I66" s="493">
        <f t="shared" si="1"/>
        <v>2326944</v>
      </c>
      <c r="J66" s="492">
        <v>12</v>
      </c>
      <c r="K66" s="506">
        <v>96377.44</v>
      </c>
      <c r="L66" s="492">
        <f t="shared" si="0"/>
        <v>1156529.28</v>
      </c>
    </row>
    <row r="67" spans="1:12" ht="12.75">
      <c r="A67" s="687"/>
      <c r="B67" s="481" t="s">
        <v>1052</v>
      </c>
      <c r="C67" s="482" t="s">
        <v>1049</v>
      </c>
      <c r="D67" s="490" t="s">
        <v>1053</v>
      </c>
      <c r="E67" s="502" t="s">
        <v>834</v>
      </c>
      <c r="F67" s="482" t="s">
        <v>1054</v>
      </c>
      <c r="G67" s="492">
        <v>12</v>
      </c>
      <c r="H67" s="496">
        <v>125451.96</v>
      </c>
      <c r="I67" s="493">
        <f t="shared" si="1"/>
        <v>1505423.52</v>
      </c>
      <c r="J67" s="492">
        <v>12</v>
      </c>
      <c r="K67" s="506">
        <v>125793.09</v>
      </c>
      <c r="L67" s="492">
        <f t="shared" si="0"/>
        <v>1509517.08</v>
      </c>
    </row>
    <row r="68" spans="1:12" ht="12.75">
      <c r="A68" s="687"/>
      <c r="B68" s="481" t="s">
        <v>1055</v>
      </c>
      <c r="C68" s="482" t="s">
        <v>1056</v>
      </c>
      <c r="D68" s="490" t="s">
        <v>1057</v>
      </c>
      <c r="E68" s="502" t="s">
        <v>834</v>
      </c>
      <c r="F68" s="482" t="s">
        <v>1058</v>
      </c>
      <c r="G68" s="507">
        <v>6</v>
      </c>
      <c r="H68" s="496">
        <v>117680</v>
      </c>
      <c r="I68" s="493">
        <f>G68*H68</f>
        <v>706080</v>
      </c>
      <c r="J68" s="492"/>
      <c r="K68" s="506">
        <v>106882.33</v>
      </c>
      <c r="L68" s="492">
        <f t="shared" si="0"/>
        <v>0</v>
      </c>
    </row>
    <row r="69" spans="1:12" ht="13.5" thickBot="1">
      <c r="A69" s="687"/>
      <c r="B69" s="508"/>
      <c r="C69" s="482"/>
      <c r="D69" s="490"/>
      <c r="E69" s="502"/>
      <c r="F69" s="482"/>
      <c r="G69" s="507"/>
      <c r="H69" s="496"/>
      <c r="I69" s="509">
        <f>I66+I67+I68</f>
        <v>4538447.52</v>
      </c>
      <c r="J69" s="492"/>
      <c r="K69" s="506"/>
      <c r="L69" s="510">
        <f>SUM(L66:L68)</f>
        <v>2666046.3600000003</v>
      </c>
    </row>
    <row r="70" spans="1:12" ht="13.5" thickBot="1">
      <c r="A70" s="687"/>
      <c r="B70" s="511" t="s">
        <v>568</v>
      </c>
      <c r="C70" s="512"/>
      <c r="D70" s="512"/>
      <c r="E70" s="512"/>
      <c r="F70" s="512"/>
      <c r="G70" s="512"/>
      <c r="H70" s="513"/>
      <c r="I70" s="514">
        <f>I65+I69</f>
        <v>7686463.549999999</v>
      </c>
      <c r="J70" s="515"/>
      <c r="K70" s="516"/>
      <c r="L70" s="517">
        <f>L65+L69</f>
        <v>5491339.970000001</v>
      </c>
    </row>
    <row r="71" spans="1:12" ht="15.75">
      <c r="A71" s="687"/>
      <c r="B71" s="518" t="s">
        <v>1059</v>
      </c>
      <c r="C71" s="481"/>
      <c r="D71" s="482"/>
      <c r="E71" s="482"/>
      <c r="F71" s="482"/>
      <c r="G71" s="482"/>
      <c r="H71" s="482"/>
      <c r="I71" s="519"/>
      <c r="J71" s="482"/>
      <c r="K71" s="520"/>
      <c r="L71" s="521"/>
    </row>
    <row r="72" spans="1:12" ht="12.75">
      <c r="A72" s="687"/>
      <c r="B72" s="481"/>
      <c r="C72" s="482"/>
      <c r="D72" s="482"/>
      <c r="E72" s="482"/>
      <c r="F72" s="482"/>
      <c r="G72" s="482"/>
      <c r="H72" s="482"/>
      <c r="I72" s="482"/>
      <c r="J72" s="482"/>
      <c r="K72" s="520"/>
      <c r="L72" s="520"/>
    </row>
    <row r="73" spans="1:12" ht="12.75">
      <c r="A73" s="687"/>
      <c r="B73" s="522"/>
      <c r="C73" s="523"/>
      <c r="D73" s="523"/>
      <c r="E73" s="523"/>
      <c r="F73" s="523"/>
      <c r="G73" s="523"/>
      <c r="H73" s="523"/>
      <c r="I73" s="523"/>
      <c r="J73" s="523"/>
      <c r="K73" s="524"/>
      <c r="L73" s="525"/>
    </row>
    <row r="74" spans="1:12" ht="12.75">
      <c r="A74" s="687"/>
      <c r="B74" s="522"/>
      <c r="C74" s="523"/>
      <c r="D74" s="523"/>
      <c r="E74" s="523"/>
      <c r="F74" s="523"/>
      <c r="G74" s="523"/>
      <c r="H74" s="523"/>
      <c r="I74" s="523"/>
      <c r="J74" s="523"/>
      <c r="K74" s="524"/>
      <c r="L74" s="525"/>
    </row>
    <row r="75" spans="1:12" ht="12.75">
      <c r="A75" s="687"/>
      <c r="B75" s="522"/>
      <c r="C75" s="523"/>
      <c r="D75" s="523"/>
      <c r="E75" s="523"/>
      <c r="F75" s="523"/>
      <c r="G75" s="523"/>
      <c r="H75" s="523"/>
      <c r="I75" s="523"/>
      <c r="J75" s="523"/>
      <c r="K75" s="524"/>
      <c r="L75" s="524"/>
    </row>
    <row r="76" spans="1:12" ht="12.75">
      <c r="A76" s="687"/>
      <c r="B76" s="522"/>
      <c r="C76" s="523"/>
      <c r="D76" s="523"/>
      <c r="E76" s="523"/>
      <c r="F76" s="523"/>
      <c r="G76" s="523"/>
      <c r="H76" s="523"/>
      <c r="I76" s="523"/>
      <c r="J76" s="523"/>
      <c r="K76" s="524"/>
      <c r="L76" s="524"/>
    </row>
    <row r="77" spans="1:12" ht="12.75">
      <c r="A77" s="687"/>
      <c r="B77" s="522"/>
      <c r="C77" s="523"/>
      <c r="D77" s="523"/>
      <c r="E77" s="523"/>
      <c r="F77" s="523"/>
      <c r="G77" s="523"/>
      <c r="H77" s="523"/>
      <c r="I77" s="523"/>
      <c r="J77" s="523"/>
      <c r="K77" s="524"/>
      <c r="L77" s="525"/>
    </row>
    <row r="78" spans="1:12" ht="12.75">
      <c r="A78" s="687"/>
      <c r="B78" s="522"/>
      <c r="C78" s="523"/>
      <c r="D78" s="523"/>
      <c r="E78" s="523"/>
      <c r="F78" s="523"/>
      <c r="G78" s="523"/>
      <c r="H78" s="523"/>
      <c r="I78" s="523"/>
      <c r="J78" s="523"/>
      <c r="K78" s="524"/>
      <c r="L78" s="525"/>
    </row>
    <row r="79" spans="1:12" ht="12.75">
      <c r="A79" s="687"/>
      <c r="B79" s="522"/>
      <c r="C79" s="523"/>
      <c r="D79" s="523"/>
      <c r="E79" s="523"/>
      <c r="F79" s="523"/>
      <c r="G79" s="523"/>
      <c r="H79" s="523"/>
      <c r="I79" s="523"/>
      <c r="J79" s="526"/>
      <c r="K79" s="524"/>
      <c r="L79" s="525"/>
    </row>
    <row r="80" spans="1:12" ht="12.75">
      <c r="A80" s="687"/>
      <c r="B80" s="522"/>
      <c r="C80" s="523"/>
      <c r="D80" s="523"/>
      <c r="E80" s="523"/>
      <c r="F80" s="523"/>
      <c r="G80" s="523"/>
      <c r="H80" s="523"/>
      <c r="I80" s="523"/>
      <c r="J80" s="523"/>
      <c r="K80" s="524"/>
      <c r="L80" s="525"/>
    </row>
    <row r="81" spans="1:12" ht="12.75">
      <c r="A81" s="687"/>
      <c r="B81" s="522"/>
      <c r="C81" s="523"/>
      <c r="D81" s="523"/>
      <c r="E81" s="523"/>
      <c r="F81" s="523"/>
      <c r="G81" s="523"/>
      <c r="H81" s="523"/>
      <c r="I81" s="523"/>
      <c r="J81" s="523"/>
      <c r="K81" s="524"/>
      <c r="L81" s="525"/>
    </row>
    <row r="82" spans="1:12" ht="12.75">
      <c r="A82" s="687"/>
      <c r="B82" s="522"/>
      <c r="C82" s="523"/>
      <c r="D82" s="523"/>
      <c r="E82" s="523"/>
      <c r="F82" s="523"/>
      <c r="G82" s="523"/>
      <c r="H82" s="523"/>
      <c r="I82" s="523"/>
      <c r="J82" s="523"/>
      <c r="K82" s="523"/>
      <c r="L82" s="525"/>
    </row>
    <row r="83" spans="1:12" ht="12.75">
      <c r="A83" s="687"/>
      <c r="B83" s="522"/>
      <c r="C83" s="523"/>
      <c r="D83" s="523"/>
      <c r="E83" s="523"/>
      <c r="F83" s="523"/>
      <c r="G83" s="523"/>
      <c r="H83" s="523"/>
      <c r="I83" s="523"/>
      <c r="J83" s="523"/>
      <c r="K83" s="523"/>
      <c r="L83" s="525"/>
    </row>
    <row r="84" spans="1:12" ht="12.75">
      <c r="A84" s="687"/>
      <c r="B84" s="522"/>
      <c r="C84" s="523"/>
      <c r="D84" s="523"/>
      <c r="E84" s="523"/>
      <c r="F84" s="523"/>
      <c r="G84" s="523"/>
      <c r="H84" s="523"/>
      <c r="I84" s="523"/>
      <c r="J84" s="523"/>
      <c r="K84" s="523"/>
      <c r="L84" s="525"/>
    </row>
    <row r="85" spans="1:12" ht="12.75">
      <c r="A85" s="687"/>
      <c r="B85" s="522"/>
      <c r="C85" s="523"/>
      <c r="D85" s="523"/>
      <c r="E85" s="523"/>
      <c r="F85" s="523"/>
      <c r="G85" s="523"/>
      <c r="H85" s="523"/>
      <c r="I85" s="523"/>
      <c r="J85" s="523"/>
      <c r="K85" s="523"/>
      <c r="L85" s="525"/>
    </row>
    <row r="86" spans="1:12" ht="12.75">
      <c r="A86" s="687"/>
      <c r="B86" s="522"/>
      <c r="C86" s="523"/>
      <c r="D86" s="527"/>
      <c r="E86" s="523"/>
      <c r="F86" s="523"/>
      <c r="G86" s="528"/>
      <c r="H86" s="529"/>
      <c r="I86" s="529"/>
      <c r="J86" s="523"/>
      <c r="K86" s="523"/>
      <c r="L86" s="530"/>
    </row>
    <row r="87" spans="1:12" ht="12.75">
      <c r="A87" s="687"/>
      <c r="B87" s="522"/>
      <c r="C87" s="523"/>
      <c r="D87" s="531"/>
      <c r="E87" s="523"/>
      <c r="F87" s="523"/>
      <c r="G87" s="528"/>
      <c r="H87" s="529"/>
      <c r="I87" s="529"/>
      <c r="J87" s="523"/>
      <c r="K87" s="523"/>
      <c r="L87" s="530"/>
    </row>
    <row r="88" spans="1:12" ht="12.75">
      <c r="A88" s="687"/>
      <c r="B88" s="522"/>
      <c r="C88" s="523"/>
      <c r="D88" s="527"/>
      <c r="E88" s="523"/>
      <c r="F88" s="523"/>
      <c r="G88" s="528"/>
      <c r="H88" s="529"/>
      <c r="I88" s="529"/>
      <c r="J88" s="523"/>
      <c r="K88" s="523"/>
      <c r="L88" s="530"/>
    </row>
    <row r="89" spans="1:12" ht="12.75">
      <c r="A89" s="687"/>
      <c r="B89" s="522"/>
      <c r="C89" s="523"/>
      <c r="D89" s="527"/>
      <c r="E89" s="523"/>
      <c r="F89" s="523"/>
      <c r="G89" s="528"/>
      <c r="H89" s="529"/>
      <c r="I89" s="529"/>
      <c r="J89" s="523"/>
      <c r="K89" s="523"/>
      <c r="L89" s="530"/>
    </row>
    <row r="90" spans="1:12" ht="12.75">
      <c r="A90" s="687"/>
      <c r="B90" s="522"/>
      <c r="C90" s="523"/>
      <c r="D90" s="531"/>
      <c r="E90" s="523"/>
      <c r="F90" s="523"/>
      <c r="G90" s="528"/>
      <c r="H90" s="529"/>
      <c r="I90" s="529"/>
      <c r="J90" s="523"/>
      <c r="K90" s="523"/>
      <c r="L90" s="530"/>
    </row>
    <row r="91" spans="1:12" ht="12.75">
      <c r="A91" s="687"/>
      <c r="B91" s="522"/>
      <c r="C91" s="523"/>
      <c r="D91" s="527"/>
      <c r="E91" s="523"/>
      <c r="F91" s="523"/>
      <c r="G91" s="528"/>
      <c r="H91" s="529"/>
      <c r="I91" s="529"/>
      <c r="J91" s="523"/>
      <c r="K91" s="523"/>
      <c r="L91" s="530"/>
    </row>
    <row r="92" spans="1:12" ht="12.75">
      <c r="A92" s="687"/>
      <c r="B92" s="522"/>
      <c r="C92" s="523"/>
      <c r="D92" s="527"/>
      <c r="E92" s="523"/>
      <c r="F92" s="523"/>
      <c r="G92" s="528"/>
      <c r="H92" s="529"/>
      <c r="I92" s="529"/>
      <c r="J92" s="523"/>
      <c r="K92" s="523"/>
      <c r="L92" s="530"/>
    </row>
    <row r="93" spans="1:12" ht="12.75">
      <c r="A93" s="687"/>
      <c r="B93" s="522"/>
      <c r="C93" s="523"/>
      <c r="D93" s="527"/>
      <c r="E93" s="523"/>
      <c r="F93" s="523"/>
      <c r="G93" s="528"/>
      <c r="H93" s="529"/>
      <c r="I93" s="529"/>
      <c r="J93" s="523"/>
      <c r="K93" s="523"/>
      <c r="L93" s="530"/>
    </row>
    <row r="94" spans="1:12" ht="12.75">
      <c r="A94" s="687"/>
      <c r="B94" s="522"/>
      <c r="C94" s="523"/>
      <c r="D94" s="527"/>
      <c r="E94" s="523"/>
      <c r="F94" s="523"/>
      <c r="G94" s="528"/>
      <c r="H94" s="529"/>
      <c r="I94" s="529"/>
      <c r="J94" s="523"/>
      <c r="K94" s="523"/>
      <c r="L94" s="530"/>
    </row>
    <row r="95" spans="1:12" ht="12.75">
      <c r="A95" s="687"/>
      <c r="B95" s="522"/>
      <c r="C95" s="523"/>
      <c r="D95" s="527"/>
      <c r="E95" s="523"/>
      <c r="F95" s="523"/>
      <c r="G95" s="528"/>
      <c r="H95" s="529"/>
      <c r="I95" s="529"/>
      <c r="J95" s="523"/>
      <c r="K95" s="523"/>
      <c r="L95" s="530"/>
    </row>
    <row r="96" spans="1:12" ht="12.75">
      <c r="A96" s="687"/>
      <c r="B96" s="522"/>
      <c r="C96" s="523"/>
      <c r="D96" s="527"/>
      <c r="E96" s="523"/>
      <c r="F96" s="523"/>
      <c r="G96" s="528"/>
      <c r="H96" s="529"/>
      <c r="I96" s="529"/>
      <c r="J96" s="523"/>
      <c r="K96" s="523"/>
      <c r="L96" s="530"/>
    </row>
    <row r="97" spans="1:12" ht="12.75">
      <c r="A97" s="687"/>
      <c r="B97" s="522"/>
      <c r="C97" s="523"/>
      <c r="D97" s="527"/>
      <c r="E97" s="523"/>
      <c r="F97" s="523"/>
      <c r="G97" s="528"/>
      <c r="H97" s="529"/>
      <c r="I97" s="529"/>
      <c r="J97" s="523"/>
      <c r="K97" s="523"/>
      <c r="L97" s="530"/>
    </row>
    <row r="98" spans="1:12" ht="12.75">
      <c r="A98" s="687"/>
      <c r="B98" s="522"/>
      <c r="C98" s="523"/>
      <c r="D98" s="527"/>
      <c r="E98" s="523"/>
      <c r="F98" s="523"/>
      <c r="G98" s="528"/>
      <c r="H98" s="529"/>
      <c r="I98" s="529"/>
      <c r="J98" s="523"/>
      <c r="K98" s="523"/>
      <c r="L98" s="530"/>
    </row>
    <row r="99" spans="1:12" ht="12.75">
      <c r="A99" s="687"/>
      <c r="B99" s="522"/>
      <c r="C99" s="523"/>
      <c r="D99" s="527"/>
      <c r="E99" s="523"/>
      <c r="F99" s="523"/>
      <c r="G99" s="528"/>
      <c r="H99" s="529"/>
      <c r="I99" s="529"/>
      <c r="J99" s="523"/>
      <c r="K99" s="523"/>
      <c r="L99" s="530"/>
    </row>
    <row r="100" spans="1:12" ht="12.75">
      <c r="A100" s="687"/>
      <c r="B100" s="522"/>
      <c r="C100" s="523"/>
      <c r="D100" s="527"/>
      <c r="E100" s="523"/>
      <c r="F100" s="523"/>
      <c r="G100" s="528"/>
      <c r="H100" s="529"/>
      <c r="I100" s="529"/>
      <c r="J100" s="523"/>
      <c r="K100" s="523"/>
      <c r="L100" s="530"/>
    </row>
    <row r="101" spans="1:12" ht="12.75">
      <c r="A101" s="687"/>
      <c r="B101" s="522"/>
      <c r="C101" s="523"/>
      <c r="D101" s="527"/>
      <c r="E101" s="523"/>
      <c r="F101" s="523"/>
      <c r="G101" s="528"/>
      <c r="H101" s="529"/>
      <c r="I101" s="529"/>
      <c r="J101" s="523"/>
      <c r="K101" s="523"/>
      <c r="L101" s="530"/>
    </row>
    <row r="102" spans="1:12" ht="12.75">
      <c r="A102" s="687"/>
      <c r="B102" s="522"/>
      <c r="C102" s="523"/>
      <c r="D102" s="527"/>
      <c r="E102" s="523"/>
      <c r="F102" s="523"/>
      <c r="G102" s="528"/>
      <c r="H102" s="529"/>
      <c r="I102" s="529"/>
      <c r="J102" s="523"/>
      <c r="K102" s="523"/>
      <c r="L102" s="530"/>
    </row>
    <row r="103" spans="1:12" ht="12.75">
      <c r="A103" s="687"/>
      <c r="B103" s="522"/>
      <c r="C103" s="523"/>
      <c r="D103" s="527"/>
      <c r="E103" s="523"/>
      <c r="F103" s="523"/>
      <c r="G103" s="528"/>
      <c r="H103" s="529"/>
      <c r="I103" s="529"/>
      <c r="J103" s="523"/>
      <c r="K103" s="523"/>
      <c r="L103" s="530"/>
    </row>
    <row r="104" spans="1:12" ht="12.75">
      <c r="A104" s="687"/>
      <c r="B104" s="522"/>
      <c r="C104" s="523"/>
      <c r="D104" s="527"/>
      <c r="E104" s="523"/>
      <c r="F104" s="523"/>
      <c r="G104" s="528"/>
      <c r="H104" s="529"/>
      <c r="I104" s="529"/>
      <c r="J104" s="523"/>
      <c r="K104" s="523"/>
      <c r="L104" s="530"/>
    </row>
    <row r="105" spans="1:12" ht="12.75">
      <c r="A105" s="687"/>
      <c r="B105" s="522"/>
      <c r="C105" s="523"/>
      <c r="D105" s="527"/>
      <c r="E105" s="523"/>
      <c r="F105" s="523"/>
      <c r="G105" s="528"/>
      <c r="H105" s="529"/>
      <c r="I105" s="529"/>
      <c r="J105" s="523"/>
      <c r="K105" s="523"/>
      <c r="L105" s="530"/>
    </row>
    <row r="106" spans="1:12" ht="12.75">
      <c r="A106" s="687"/>
      <c r="B106" s="522"/>
      <c r="C106" s="523"/>
      <c r="D106" s="527"/>
      <c r="E106" s="523"/>
      <c r="F106" s="523"/>
      <c r="G106" s="528"/>
      <c r="H106" s="529"/>
      <c r="I106" s="529"/>
      <c r="J106" s="523"/>
      <c r="K106" s="523"/>
      <c r="L106" s="530"/>
    </row>
    <row r="107" spans="1:12" ht="12.75">
      <c r="A107" s="687"/>
      <c r="B107" s="522"/>
      <c r="C107" s="523"/>
      <c r="D107" s="527"/>
      <c r="E107" s="523"/>
      <c r="F107" s="523"/>
      <c r="G107" s="528"/>
      <c r="H107" s="529"/>
      <c r="I107" s="529"/>
      <c r="J107" s="523"/>
      <c r="K107" s="523"/>
      <c r="L107" s="530"/>
    </row>
    <row r="108" spans="1:12" ht="12.75">
      <c r="A108" s="687"/>
      <c r="B108" s="522"/>
      <c r="C108" s="523"/>
      <c r="D108" s="527"/>
      <c r="E108" s="523"/>
      <c r="F108" s="523"/>
      <c r="G108" s="528"/>
      <c r="H108" s="529"/>
      <c r="I108" s="529"/>
      <c r="J108" s="523"/>
      <c r="K108" s="523"/>
      <c r="L108" s="530"/>
    </row>
    <row r="109" spans="1:12" ht="12.75">
      <c r="A109" s="687"/>
      <c r="B109" s="522"/>
      <c r="C109" s="523"/>
      <c r="D109" s="527"/>
      <c r="E109" s="523"/>
      <c r="F109" s="523"/>
      <c r="G109" s="528"/>
      <c r="H109" s="529"/>
      <c r="I109" s="529"/>
      <c r="J109" s="523"/>
      <c r="K109" s="523"/>
      <c r="L109" s="530"/>
    </row>
    <row r="110" spans="1:12" ht="12.75">
      <c r="A110" s="687"/>
      <c r="B110" s="522"/>
      <c r="C110" s="523"/>
      <c r="D110" s="531"/>
      <c r="E110" s="523"/>
      <c r="F110" s="523"/>
      <c r="G110" s="528"/>
      <c r="H110" s="529"/>
      <c r="I110" s="529"/>
      <c r="J110" s="523"/>
      <c r="K110" s="523"/>
      <c r="L110" s="530"/>
    </row>
    <row r="111" spans="1:12" ht="12.75">
      <c r="A111" s="687"/>
      <c r="B111" s="522"/>
      <c r="C111" s="523"/>
      <c r="D111" s="527"/>
      <c r="E111" s="523"/>
      <c r="F111" s="523"/>
      <c r="G111" s="528"/>
      <c r="H111" s="529"/>
      <c r="I111" s="529"/>
      <c r="J111" s="523"/>
      <c r="K111" s="523"/>
      <c r="L111" s="530"/>
    </row>
    <row r="112" spans="1:12" ht="12.75">
      <c r="A112" s="687"/>
      <c r="B112" s="522"/>
      <c r="C112" s="523"/>
      <c r="D112" s="527"/>
      <c r="E112" s="523"/>
      <c r="F112" s="523"/>
      <c r="G112" s="528"/>
      <c r="H112" s="529"/>
      <c r="I112" s="529"/>
      <c r="J112" s="523"/>
      <c r="K112" s="523"/>
      <c r="L112" s="530"/>
    </row>
    <row r="113" spans="1:12" ht="12.75">
      <c r="A113" s="687"/>
      <c r="B113" s="522"/>
      <c r="C113" s="523"/>
      <c r="D113" s="527"/>
      <c r="E113" s="523"/>
      <c r="F113" s="523"/>
      <c r="G113" s="528"/>
      <c r="H113" s="529"/>
      <c r="I113" s="529"/>
      <c r="J113" s="523"/>
      <c r="K113" s="523"/>
      <c r="L113" s="530"/>
    </row>
    <row r="114" spans="1:12" ht="12.75">
      <c r="A114" s="687"/>
      <c r="B114" s="522"/>
      <c r="C114" s="523"/>
      <c r="D114" s="527"/>
      <c r="E114" s="523"/>
      <c r="F114" s="523"/>
      <c r="G114" s="528"/>
      <c r="H114" s="529"/>
      <c r="I114" s="529"/>
      <c r="J114" s="523"/>
      <c r="K114" s="523"/>
      <c r="L114" s="530"/>
    </row>
    <row r="115" spans="1:12" ht="12.75">
      <c r="A115" s="687"/>
      <c r="B115" s="522"/>
      <c r="C115" s="523"/>
      <c r="D115" s="531"/>
      <c r="E115" s="523"/>
      <c r="F115" s="523"/>
      <c r="G115" s="528"/>
      <c r="H115" s="529"/>
      <c r="I115" s="529"/>
      <c r="J115" s="523"/>
      <c r="K115" s="523"/>
      <c r="L115" s="530"/>
    </row>
    <row r="116" spans="1:12" ht="12.75">
      <c r="A116" s="687"/>
      <c r="B116" s="522"/>
      <c r="C116" s="523"/>
      <c r="D116" s="531"/>
      <c r="E116" s="523"/>
      <c r="F116" s="523"/>
      <c r="G116" s="528"/>
      <c r="H116" s="529"/>
      <c r="I116" s="529"/>
      <c r="J116" s="523"/>
      <c r="K116" s="523"/>
      <c r="L116" s="530"/>
    </row>
    <row r="117" spans="1:12" ht="12.75">
      <c r="A117" s="687"/>
      <c r="B117" s="522"/>
      <c r="C117" s="523"/>
      <c r="D117" s="527"/>
      <c r="E117" s="523"/>
      <c r="F117" s="523"/>
      <c r="G117" s="528"/>
      <c r="H117" s="529"/>
      <c r="I117" s="529"/>
      <c r="J117" s="523"/>
      <c r="K117" s="523"/>
      <c r="L117" s="530"/>
    </row>
    <row r="118" spans="1:12" ht="12.75">
      <c r="A118" s="687"/>
      <c r="B118" s="522"/>
      <c r="C118" s="523"/>
      <c r="D118" s="527"/>
      <c r="E118" s="523"/>
      <c r="F118" s="523"/>
      <c r="G118" s="528"/>
      <c r="H118" s="529"/>
      <c r="I118" s="529"/>
      <c r="J118" s="523"/>
      <c r="K118" s="523"/>
      <c r="L118" s="530"/>
    </row>
    <row r="119" spans="1:12" ht="12.75">
      <c r="A119" s="687"/>
      <c r="B119" s="522"/>
      <c r="C119" s="523"/>
      <c r="D119" s="527"/>
      <c r="E119" s="523"/>
      <c r="F119" s="523"/>
      <c r="G119" s="528"/>
      <c r="H119" s="529"/>
      <c r="I119" s="529"/>
      <c r="J119" s="523"/>
      <c r="K119" s="523"/>
      <c r="L119" s="530"/>
    </row>
    <row r="120" spans="1:12" ht="12.75">
      <c r="A120" s="687"/>
      <c r="B120" s="522"/>
      <c r="C120" s="523"/>
      <c r="D120" s="527"/>
      <c r="E120" s="523"/>
      <c r="F120" s="523"/>
      <c r="G120" s="528"/>
      <c r="H120" s="529"/>
      <c r="I120" s="529"/>
      <c r="J120" s="523"/>
      <c r="K120" s="523"/>
      <c r="L120" s="530"/>
    </row>
    <row r="121" spans="1:12" ht="12.75">
      <c r="A121" s="687"/>
      <c r="B121" s="522"/>
      <c r="C121" s="523"/>
      <c r="D121" s="531"/>
      <c r="E121" s="523"/>
      <c r="F121" s="523"/>
      <c r="G121" s="528"/>
      <c r="H121" s="529"/>
      <c r="I121" s="529"/>
      <c r="J121" s="523"/>
      <c r="K121" s="523"/>
      <c r="L121" s="530"/>
    </row>
    <row r="122" spans="1:12" ht="12.75">
      <c r="A122" s="687"/>
      <c r="B122" s="522"/>
      <c r="C122" s="523"/>
      <c r="D122" s="527"/>
      <c r="E122" s="523"/>
      <c r="F122" s="523"/>
      <c r="G122" s="528"/>
      <c r="H122" s="529"/>
      <c r="I122" s="529"/>
      <c r="J122" s="523"/>
      <c r="K122" s="523"/>
      <c r="L122" s="530"/>
    </row>
    <row r="123" spans="1:12" ht="12.75">
      <c r="A123" s="687"/>
      <c r="B123" s="522"/>
      <c r="C123" s="523"/>
      <c r="D123" s="527"/>
      <c r="E123" s="523"/>
      <c r="F123" s="523"/>
      <c r="G123" s="528"/>
      <c r="H123" s="529"/>
      <c r="I123" s="529"/>
      <c r="J123" s="523"/>
      <c r="K123" s="523"/>
      <c r="L123" s="530"/>
    </row>
    <row r="124" spans="1:12" ht="12.75">
      <c r="A124" s="687"/>
      <c r="B124" s="522"/>
      <c r="C124" s="523"/>
      <c r="D124" s="527"/>
      <c r="E124" s="523"/>
      <c r="F124" s="523"/>
      <c r="G124" s="528"/>
      <c r="H124" s="529"/>
      <c r="I124" s="529"/>
      <c r="J124" s="523"/>
      <c r="K124" s="523"/>
      <c r="L124" s="530"/>
    </row>
    <row r="125" spans="1:12" ht="12.75">
      <c r="A125" s="687"/>
      <c r="B125" s="522"/>
      <c r="C125" s="523"/>
      <c r="D125" s="527"/>
      <c r="E125" s="523"/>
      <c r="F125" s="523"/>
      <c r="G125" s="528"/>
      <c r="H125" s="529"/>
      <c r="I125" s="529"/>
      <c r="J125" s="523"/>
      <c r="K125" s="523"/>
      <c r="L125" s="530"/>
    </row>
    <row r="126" spans="1:12" ht="12.75">
      <c r="A126" s="687"/>
      <c r="B126" s="522"/>
      <c r="C126" s="523"/>
      <c r="D126" s="527"/>
      <c r="E126" s="523"/>
      <c r="F126" s="523"/>
      <c r="G126" s="528"/>
      <c r="H126" s="529"/>
      <c r="I126" s="529"/>
      <c r="J126" s="523"/>
      <c r="K126" s="523"/>
      <c r="L126" s="530"/>
    </row>
    <row r="127" spans="1:12" ht="12.75">
      <c r="A127" s="687"/>
      <c r="B127" s="522"/>
      <c r="C127" s="523"/>
      <c r="D127" s="527"/>
      <c r="E127" s="523"/>
      <c r="F127" s="523"/>
      <c r="G127" s="528"/>
      <c r="H127" s="529"/>
      <c r="I127" s="529"/>
      <c r="J127" s="523"/>
      <c r="K127" s="523"/>
      <c r="L127" s="530"/>
    </row>
    <row r="128" spans="1:12" ht="12.75">
      <c r="A128" s="687"/>
      <c r="B128" s="522"/>
      <c r="C128" s="523"/>
      <c r="D128" s="527"/>
      <c r="E128" s="523"/>
      <c r="F128" s="523"/>
      <c r="G128" s="528"/>
      <c r="H128" s="529"/>
      <c r="I128" s="529"/>
      <c r="J128" s="523"/>
      <c r="K128" s="523"/>
      <c r="L128" s="530"/>
    </row>
    <row r="129" spans="1:12" ht="12.75">
      <c r="A129" s="687"/>
      <c r="B129" s="522"/>
      <c r="C129" s="523"/>
      <c r="D129" s="527"/>
      <c r="E129" s="523"/>
      <c r="F129" s="523"/>
      <c r="G129" s="528"/>
      <c r="H129" s="529"/>
      <c r="I129" s="529"/>
      <c r="J129" s="523"/>
      <c r="K129" s="523"/>
      <c r="L129" s="530"/>
    </row>
    <row r="130" spans="1:12" ht="12.75">
      <c r="A130" s="687"/>
      <c r="B130" s="522"/>
      <c r="C130" s="523"/>
      <c r="D130" s="527"/>
      <c r="E130" s="523"/>
      <c r="F130" s="523"/>
      <c r="G130" s="528"/>
      <c r="H130" s="529"/>
      <c r="I130" s="529"/>
      <c r="J130" s="523"/>
      <c r="K130" s="523"/>
      <c r="L130" s="530"/>
    </row>
    <row r="131" spans="1:12" ht="12.75">
      <c r="A131" s="687"/>
      <c r="B131" s="522"/>
      <c r="C131" s="523"/>
      <c r="D131" s="527"/>
      <c r="E131" s="523"/>
      <c r="F131" s="523"/>
      <c r="G131" s="528"/>
      <c r="H131" s="529"/>
      <c r="I131" s="529"/>
      <c r="J131" s="523"/>
      <c r="K131" s="523"/>
      <c r="L131" s="530"/>
    </row>
    <row r="132" spans="1:12" ht="12.75">
      <c r="A132" s="687"/>
      <c r="B132" s="522"/>
      <c r="C132" s="523"/>
      <c r="D132" s="527"/>
      <c r="E132" s="523"/>
      <c r="F132" s="523"/>
      <c r="G132" s="528"/>
      <c r="H132" s="529"/>
      <c r="I132" s="529"/>
      <c r="J132" s="523"/>
      <c r="K132" s="523"/>
      <c r="L132" s="530"/>
    </row>
    <row r="133" spans="1:12" ht="12.75">
      <c r="A133" s="687"/>
      <c r="B133" s="522"/>
      <c r="C133" s="523"/>
      <c r="D133" s="527"/>
      <c r="E133" s="523"/>
      <c r="F133" s="523"/>
      <c r="G133" s="528"/>
      <c r="H133" s="529"/>
      <c r="I133" s="529"/>
      <c r="J133" s="523"/>
      <c r="K133" s="523"/>
      <c r="L133" s="530"/>
    </row>
    <row r="134" spans="1:12" ht="12.75">
      <c r="A134" s="687"/>
      <c r="B134" s="522"/>
      <c r="C134" s="523"/>
      <c r="D134" s="527"/>
      <c r="E134" s="523"/>
      <c r="F134" s="523"/>
      <c r="G134" s="528"/>
      <c r="H134" s="529"/>
      <c r="I134" s="529"/>
      <c r="J134" s="523"/>
      <c r="K134" s="523"/>
      <c r="L134" s="530"/>
    </row>
    <row r="135" spans="1:12" ht="12.75">
      <c r="A135" s="687"/>
      <c r="B135" s="522"/>
      <c r="C135" s="523"/>
      <c r="D135" s="527"/>
      <c r="E135" s="523"/>
      <c r="F135" s="523"/>
      <c r="G135" s="528"/>
      <c r="H135" s="529"/>
      <c r="I135" s="529"/>
      <c r="J135" s="523"/>
      <c r="K135" s="523"/>
      <c r="L135" s="530"/>
    </row>
    <row r="136" spans="1:12" ht="12.75">
      <c r="A136" s="687"/>
      <c r="B136" s="522"/>
      <c r="C136" s="523"/>
      <c r="D136" s="527"/>
      <c r="E136" s="523"/>
      <c r="F136" s="523"/>
      <c r="G136" s="528"/>
      <c r="H136" s="529"/>
      <c r="I136" s="529"/>
      <c r="J136" s="523"/>
      <c r="K136" s="523"/>
      <c r="L136" s="530"/>
    </row>
    <row r="137" spans="1:12" ht="12.75">
      <c r="A137" s="687"/>
      <c r="B137" s="522"/>
      <c r="C137" s="523"/>
      <c r="D137" s="527"/>
      <c r="E137" s="523"/>
      <c r="F137" s="523"/>
      <c r="G137" s="528"/>
      <c r="H137" s="529"/>
      <c r="I137" s="529"/>
      <c r="J137" s="523"/>
      <c r="K137" s="523"/>
      <c r="L137" s="530"/>
    </row>
    <row r="138" spans="1:12" ht="12.75">
      <c r="A138" s="687"/>
      <c r="B138" s="522"/>
      <c r="C138" s="523"/>
      <c r="D138" s="527"/>
      <c r="E138" s="523"/>
      <c r="F138" s="523"/>
      <c r="G138" s="528"/>
      <c r="H138" s="529"/>
      <c r="I138" s="529"/>
      <c r="J138" s="523"/>
      <c r="K138" s="523"/>
      <c r="L138" s="530"/>
    </row>
    <row r="139" spans="1:12" ht="12.75">
      <c r="A139" s="687"/>
      <c r="B139" s="522"/>
      <c r="C139" s="523"/>
      <c r="D139" s="527"/>
      <c r="E139" s="523"/>
      <c r="F139" s="523"/>
      <c r="G139" s="528"/>
      <c r="H139" s="529"/>
      <c r="I139" s="529"/>
      <c r="J139" s="523"/>
      <c r="K139" s="523"/>
      <c r="L139" s="530"/>
    </row>
    <row r="140" spans="1:12" ht="12.75">
      <c r="A140" s="687"/>
      <c r="B140" s="522"/>
      <c r="C140" s="523"/>
      <c r="D140" s="527"/>
      <c r="E140" s="523"/>
      <c r="F140" s="523"/>
      <c r="G140" s="528"/>
      <c r="H140" s="529"/>
      <c r="I140" s="529"/>
      <c r="J140" s="523"/>
      <c r="K140" s="523"/>
      <c r="L140" s="530"/>
    </row>
    <row r="141" spans="1:12" ht="12.75">
      <c r="A141" s="687"/>
      <c r="B141" s="522"/>
      <c r="C141" s="523"/>
      <c r="D141" s="527"/>
      <c r="E141" s="523"/>
      <c r="F141" s="523"/>
      <c r="G141" s="528"/>
      <c r="H141" s="529"/>
      <c r="I141" s="529"/>
      <c r="J141" s="523"/>
      <c r="K141" s="523"/>
      <c r="L141" s="530"/>
    </row>
    <row r="142" spans="1:12" ht="12.75">
      <c r="A142" s="687"/>
      <c r="B142" s="522"/>
      <c r="C142" s="523"/>
      <c r="D142" s="527"/>
      <c r="E142" s="523"/>
      <c r="F142" s="523"/>
      <c r="G142" s="528"/>
      <c r="H142" s="529"/>
      <c r="I142" s="529"/>
      <c r="J142" s="523"/>
      <c r="K142" s="523"/>
      <c r="L142" s="530"/>
    </row>
    <row r="143" spans="1:12" ht="12.75">
      <c r="A143" s="687"/>
      <c r="B143" s="522"/>
      <c r="C143" s="523"/>
      <c r="D143" s="527"/>
      <c r="E143" s="523"/>
      <c r="F143" s="523"/>
      <c r="G143" s="528"/>
      <c r="H143" s="529"/>
      <c r="I143" s="529"/>
      <c r="J143" s="523"/>
      <c r="K143" s="523"/>
      <c r="L143" s="530"/>
    </row>
    <row r="144" spans="1:12" ht="12.75">
      <c r="A144" s="687"/>
      <c r="B144" s="522"/>
      <c r="C144" s="523"/>
      <c r="D144" s="527"/>
      <c r="E144" s="523"/>
      <c r="F144" s="523"/>
      <c r="G144" s="528"/>
      <c r="H144" s="529"/>
      <c r="I144" s="529"/>
      <c r="J144" s="523"/>
      <c r="K144" s="523"/>
      <c r="L144" s="530"/>
    </row>
    <row r="145" spans="1:12" ht="12.75">
      <c r="A145" s="687"/>
      <c r="B145" s="522"/>
      <c r="C145" s="523"/>
      <c r="D145" s="527"/>
      <c r="E145" s="523"/>
      <c r="F145" s="523"/>
      <c r="G145" s="528"/>
      <c r="H145" s="529"/>
      <c r="I145" s="529"/>
      <c r="J145" s="523"/>
      <c r="K145" s="523"/>
      <c r="L145" s="530"/>
    </row>
    <row r="146" spans="1:12" ht="12.75">
      <c r="A146" s="687"/>
      <c r="B146" s="522"/>
      <c r="C146" s="523"/>
      <c r="D146" s="527"/>
      <c r="E146" s="523"/>
      <c r="F146" s="523"/>
      <c r="G146" s="528"/>
      <c r="H146" s="529"/>
      <c r="I146" s="529"/>
      <c r="J146" s="523"/>
      <c r="K146" s="523"/>
      <c r="L146" s="530"/>
    </row>
    <row r="147" spans="1:12" ht="12.75">
      <c r="A147" s="687"/>
      <c r="B147" s="522"/>
      <c r="C147" s="523"/>
      <c r="D147" s="527"/>
      <c r="E147" s="523"/>
      <c r="F147" s="523"/>
      <c r="G147" s="528"/>
      <c r="H147" s="529"/>
      <c r="I147" s="529"/>
      <c r="J147" s="523"/>
      <c r="K147" s="523"/>
      <c r="L147" s="530"/>
    </row>
    <row r="148" spans="1:12" ht="12.75">
      <c r="A148" s="687"/>
      <c r="B148" s="522"/>
      <c r="C148" s="523"/>
      <c r="D148" s="527"/>
      <c r="E148" s="523"/>
      <c r="F148" s="523"/>
      <c r="G148" s="528"/>
      <c r="H148" s="529"/>
      <c r="I148" s="529"/>
      <c r="J148" s="523"/>
      <c r="K148" s="523"/>
      <c r="L148" s="530"/>
    </row>
    <row r="149" spans="1:12" ht="12.75">
      <c r="A149" s="687"/>
      <c r="B149" s="522"/>
      <c r="C149" s="523"/>
      <c r="D149" s="531"/>
      <c r="E149" s="523"/>
      <c r="F149" s="523"/>
      <c r="G149" s="528"/>
      <c r="H149" s="529"/>
      <c r="I149" s="529"/>
      <c r="J149" s="523"/>
      <c r="K149" s="523"/>
      <c r="L149" s="530"/>
    </row>
    <row r="150" spans="1:12" ht="12.75">
      <c r="A150" s="687"/>
      <c r="B150" s="522"/>
      <c r="C150" s="523"/>
      <c r="D150" s="527"/>
      <c r="E150" s="523"/>
      <c r="F150" s="523"/>
      <c r="G150" s="528"/>
      <c r="H150" s="529"/>
      <c r="I150" s="529"/>
      <c r="J150" s="523"/>
      <c r="K150" s="523"/>
      <c r="L150" s="530"/>
    </row>
    <row r="151" spans="1:12" ht="12.75">
      <c r="A151" s="687"/>
      <c r="B151" s="522"/>
      <c r="C151" s="523"/>
      <c r="D151" s="527"/>
      <c r="E151" s="523"/>
      <c r="F151" s="523"/>
      <c r="G151" s="528"/>
      <c r="H151" s="529"/>
      <c r="I151" s="529"/>
      <c r="J151" s="523"/>
      <c r="K151" s="523"/>
      <c r="L151" s="530"/>
    </row>
    <row r="152" spans="1:12" ht="12.75">
      <c r="A152" s="687"/>
      <c r="B152" s="522"/>
      <c r="C152" s="523"/>
      <c r="D152" s="527"/>
      <c r="E152" s="523"/>
      <c r="F152" s="523"/>
      <c r="G152" s="528"/>
      <c r="H152" s="529"/>
      <c r="I152" s="529"/>
      <c r="J152" s="523"/>
      <c r="K152" s="523"/>
      <c r="L152" s="530"/>
    </row>
    <row r="153" spans="1:12" ht="12.75">
      <c r="A153" s="687"/>
      <c r="B153" s="522"/>
      <c r="C153" s="523"/>
      <c r="D153" s="527"/>
      <c r="E153" s="523"/>
      <c r="F153" s="523"/>
      <c r="G153" s="528"/>
      <c r="H153" s="529"/>
      <c r="I153" s="529"/>
      <c r="J153" s="523"/>
      <c r="K153" s="523"/>
      <c r="L153" s="530"/>
    </row>
    <row r="154" spans="1:12" ht="12.75">
      <c r="A154" s="687"/>
      <c r="B154" s="522"/>
      <c r="C154" s="523"/>
      <c r="D154" s="527"/>
      <c r="E154" s="523"/>
      <c r="F154" s="523"/>
      <c r="G154" s="528"/>
      <c r="H154" s="529"/>
      <c r="I154" s="529"/>
      <c r="J154" s="523"/>
      <c r="K154" s="523"/>
      <c r="L154" s="530"/>
    </row>
    <row r="155" spans="1:12" ht="12.75">
      <c r="A155" s="687"/>
      <c r="B155" s="522"/>
      <c r="C155" s="523"/>
      <c r="D155" s="527"/>
      <c r="E155" s="523"/>
      <c r="F155" s="523"/>
      <c r="G155" s="528"/>
      <c r="H155" s="529"/>
      <c r="I155" s="529"/>
      <c r="J155" s="523"/>
      <c r="K155" s="523"/>
      <c r="L155" s="530"/>
    </row>
    <row r="156" spans="1:12" ht="12.75">
      <c r="A156" s="687"/>
      <c r="B156" s="522"/>
      <c r="C156" s="523"/>
      <c r="D156" s="527"/>
      <c r="E156" s="523"/>
      <c r="F156" s="523"/>
      <c r="G156" s="528"/>
      <c r="H156" s="529"/>
      <c r="I156" s="529"/>
      <c r="J156" s="523"/>
      <c r="K156" s="523"/>
      <c r="L156" s="530"/>
    </row>
    <row r="157" spans="1:12" ht="12.75">
      <c r="A157" s="687"/>
      <c r="B157" s="522"/>
      <c r="C157" s="523"/>
      <c r="D157" s="527"/>
      <c r="E157" s="523"/>
      <c r="F157" s="523"/>
      <c r="G157" s="528"/>
      <c r="H157" s="529"/>
      <c r="I157" s="529"/>
      <c r="J157" s="523"/>
      <c r="K157" s="523"/>
      <c r="L157" s="530"/>
    </row>
    <row r="158" spans="1:12" ht="12.75">
      <c r="A158" s="687"/>
      <c r="B158" s="522"/>
      <c r="C158" s="523"/>
      <c r="D158" s="527"/>
      <c r="E158" s="523"/>
      <c r="F158" s="523"/>
      <c r="G158" s="528"/>
      <c r="H158" s="529"/>
      <c r="I158" s="529"/>
      <c r="J158" s="523"/>
      <c r="K158" s="523"/>
      <c r="L158" s="530"/>
    </row>
    <row r="159" spans="1:12" ht="12.75">
      <c r="A159" s="687"/>
      <c r="B159" s="522"/>
      <c r="C159" s="523"/>
      <c r="D159" s="527"/>
      <c r="E159" s="523"/>
      <c r="F159" s="523"/>
      <c r="G159" s="528"/>
      <c r="H159" s="529"/>
      <c r="I159" s="529"/>
      <c r="J159" s="523"/>
      <c r="K159" s="523"/>
      <c r="L159" s="530"/>
    </row>
    <row r="160" spans="1:12" ht="12.75">
      <c r="A160" s="687"/>
      <c r="B160" s="522"/>
      <c r="C160" s="523"/>
      <c r="D160" s="527"/>
      <c r="E160" s="523"/>
      <c r="F160" s="523"/>
      <c r="G160" s="528"/>
      <c r="H160" s="529"/>
      <c r="I160" s="529"/>
      <c r="J160" s="523"/>
      <c r="K160" s="523"/>
      <c r="L160" s="530"/>
    </row>
    <row r="161" spans="1:12" ht="12.75">
      <c r="A161" s="687"/>
      <c r="B161" s="522"/>
      <c r="C161" s="523"/>
      <c r="D161" s="531"/>
      <c r="E161" s="523"/>
      <c r="F161" s="523"/>
      <c r="G161" s="528"/>
      <c r="H161" s="529"/>
      <c r="I161" s="529"/>
      <c r="J161" s="523"/>
      <c r="K161" s="523"/>
      <c r="L161" s="530"/>
    </row>
    <row r="162" spans="1:12" ht="12.75">
      <c r="A162" s="687"/>
      <c r="B162" s="522"/>
      <c r="C162" s="523"/>
      <c r="D162" s="527"/>
      <c r="E162" s="523"/>
      <c r="F162" s="523"/>
      <c r="G162" s="528"/>
      <c r="H162" s="529"/>
      <c r="I162" s="529"/>
      <c r="J162" s="523"/>
      <c r="K162" s="523"/>
      <c r="L162" s="530"/>
    </row>
    <row r="163" spans="1:12" ht="12.75">
      <c r="A163" s="687"/>
      <c r="B163" s="522"/>
      <c r="C163" s="523"/>
      <c r="D163" s="527"/>
      <c r="E163" s="523"/>
      <c r="F163" s="523"/>
      <c r="G163" s="528"/>
      <c r="H163" s="529"/>
      <c r="I163" s="529"/>
      <c r="J163" s="523"/>
      <c r="K163" s="523"/>
      <c r="L163" s="530"/>
    </row>
    <row r="164" spans="1:12" ht="12.75">
      <c r="A164" s="687"/>
      <c r="B164" s="522"/>
      <c r="C164" s="523"/>
      <c r="D164" s="527"/>
      <c r="E164" s="523"/>
      <c r="F164" s="523"/>
      <c r="G164" s="528"/>
      <c r="H164" s="529"/>
      <c r="I164" s="529"/>
      <c r="J164" s="523"/>
      <c r="K164" s="523"/>
      <c r="L164" s="530"/>
    </row>
    <row r="165" spans="1:12" ht="12.75">
      <c r="A165" s="687"/>
      <c r="B165" s="522"/>
      <c r="C165" s="523"/>
      <c r="D165" s="527"/>
      <c r="E165" s="523"/>
      <c r="F165" s="523"/>
      <c r="G165" s="528"/>
      <c r="H165" s="529"/>
      <c r="I165" s="529"/>
      <c r="J165" s="523"/>
      <c r="K165" s="523"/>
      <c r="L165" s="530"/>
    </row>
    <row r="166" spans="1:12" ht="12.75">
      <c r="A166" s="687"/>
      <c r="B166" s="522"/>
      <c r="C166" s="523"/>
      <c r="D166" s="527"/>
      <c r="E166" s="523"/>
      <c r="F166" s="523"/>
      <c r="G166" s="528"/>
      <c r="H166" s="529"/>
      <c r="I166" s="529"/>
      <c r="J166" s="523"/>
      <c r="K166" s="523"/>
      <c r="L166" s="530"/>
    </row>
    <row r="167" spans="1:12" ht="12.75">
      <c r="A167" s="687"/>
      <c r="B167" s="522"/>
      <c r="C167" s="523"/>
      <c r="D167" s="527"/>
      <c r="E167" s="523"/>
      <c r="F167" s="523"/>
      <c r="G167" s="528"/>
      <c r="H167" s="529"/>
      <c r="I167" s="529"/>
      <c r="J167" s="523"/>
      <c r="K167" s="523"/>
      <c r="L167" s="530"/>
    </row>
    <row r="168" spans="1:12" ht="12.75">
      <c r="A168" s="687"/>
      <c r="B168" s="522"/>
      <c r="C168" s="523"/>
      <c r="D168" s="527"/>
      <c r="E168" s="523"/>
      <c r="F168" s="523"/>
      <c r="G168" s="528"/>
      <c r="H168" s="529"/>
      <c r="I168" s="529"/>
      <c r="J168" s="523"/>
      <c r="K168" s="523"/>
      <c r="L168" s="530"/>
    </row>
    <row r="169" spans="1:12" ht="12.75">
      <c r="A169" s="687"/>
      <c r="B169" s="522"/>
      <c r="C169" s="523"/>
      <c r="D169" s="527"/>
      <c r="E169" s="523"/>
      <c r="F169" s="523"/>
      <c r="G169" s="528"/>
      <c r="H169" s="529"/>
      <c r="I169" s="529"/>
      <c r="J169" s="523"/>
      <c r="K169" s="523"/>
      <c r="L169" s="530"/>
    </row>
    <row r="170" spans="1:12" ht="12.75">
      <c r="A170" s="687"/>
      <c r="B170" s="522"/>
      <c r="C170" s="523"/>
      <c r="D170" s="527"/>
      <c r="E170" s="523"/>
      <c r="F170" s="523"/>
      <c r="G170" s="532"/>
      <c r="H170" s="533"/>
      <c r="I170" s="533"/>
      <c r="J170" s="523"/>
      <c r="K170" s="523"/>
      <c r="L170" s="530"/>
    </row>
    <row r="171" spans="1:12" ht="12.75">
      <c r="A171" s="687"/>
      <c r="B171" s="522"/>
      <c r="C171" s="523"/>
      <c r="D171" s="527"/>
      <c r="E171" s="523"/>
      <c r="F171" s="523"/>
      <c r="G171" s="528"/>
      <c r="H171" s="529"/>
      <c r="I171" s="529"/>
      <c r="J171" s="523"/>
      <c r="K171" s="523"/>
      <c r="L171" s="530"/>
    </row>
    <row r="172" spans="1:12" ht="12.75">
      <c r="A172" s="687"/>
      <c r="B172" s="522"/>
      <c r="C172" s="523"/>
      <c r="D172" s="527"/>
      <c r="E172" s="523"/>
      <c r="F172" s="523"/>
      <c r="G172" s="528"/>
      <c r="H172" s="529"/>
      <c r="I172" s="529"/>
      <c r="J172" s="523"/>
      <c r="K172" s="523"/>
      <c r="L172" s="530"/>
    </row>
    <row r="173" spans="1:12" ht="12.75">
      <c r="A173" s="687"/>
      <c r="B173" s="522"/>
      <c r="C173" s="523"/>
      <c r="D173" s="527"/>
      <c r="E173" s="523"/>
      <c r="F173" s="523"/>
      <c r="G173" s="528"/>
      <c r="H173" s="529"/>
      <c r="I173" s="529"/>
      <c r="J173" s="523"/>
      <c r="K173" s="523"/>
      <c r="L173" s="530"/>
    </row>
    <row r="174" spans="1:12" ht="12.75">
      <c r="A174" s="687"/>
      <c r="B174" s="522"/>
      <c r="C174" s="523"/>
      <c r="D174" s="527"/>
      <c r="E174" s="523"/>
      <c r="F174" s="523"/>
      <c r="G174" s="528"/>
      <c r="H174" s="529"/>
      <c r="I174" s="529"/>
      <c r="J174" s="523"/>
      <c r="K174" s="523"/>
      <c r="L174" s="530"/>
    </row>
    <row r="175" spans="1:12" ht="12.75">
      <c r="A175" s="687"/>
      <c r="B175" s="522"/>
      <c r="C175" s="523"/>
      <c r="D175" s="527"/>
      <c r="E175" s="523"/>
      <c r="F175" s="523"/>
      <c r="G175" s="528"/>
      <c r="H175" s="529"/>
      <c r="I175" s="529"/>
      <c r="J175" s="523"/>
      <c r="K175" s="523"/>
      <c r="L175" s="530"/>
    </row>
    <row r="176" spans="1:12" ht="12.75">
      <c r="A176" s="687"/>
      <c r="B176" s="522"/>
      <c r="C176" s="523"/>
      <c r="D176" s="527"/>
      <c r="E176" s="523"/>
      <c r="F176" s="523"/>
      <c r="G176" s="528"/>
      <c r="H176" s="529"/>
      <c r="I176" s="529"/>
      <c r="J176" s="523"/>
      <c r="K176" s="523"/>
      <c r="L176" s="530"/>
    </row>
    <row r="177" spans="1:12" ht="12.75">
      <c r="A177" s="687"/>
      <c r="B177" s="522"/>
      <c r="C177" s="523"/>
      <c r="D177" s="527"/>
      <c r="E177" s="523"/>
      <c r="F177" s="523"/>
      <c r="G177" s="528"/>
      <c r="H177" s="529"/>
      <c r="I177" s="529"/>
      <c r="J177" s="523"/>
      <c r="K177" s="523"/>
      <c r="L177" s="530"/>
    </row>
    <row r="178" spans="1:12" ht="12.75">
      <c r="A178" s="687"/>
      <c r="B178" s="522"/>
      <c r="C178" s="523"/>
      <c r="D178" s="527"/>
      <c r="E178" s="523"/>
      <c r="F178" s="523"/>
      <c r="G178" s="528"/>
      <c r="H178" s="529"/>
      <c r="I178" s="529"/>
      <c r="J178" s="523"/>
      <c r="K178" s="523"/>
      <c r="L178" s="530"/>
    </row>
    <row r="179" spans="1:12" ht="12.75">
      <c r="A179" s="687"/>
      <c r="B179" s="522"/>
      <c r="C179" s="523"/>
      <c r="D179" s="527"/>
      <c r="E179" s="523"/>
      <c r="F179" s="523"/>
      <c r="G179" s="528"/>
      <c r="H179" s="529"/>
      <c r="I179" s="529"/>
      <c r="J179" s="523"/>
      <c r="K179" s="523"/>
      <c r="L179" s="530"/>
    </row>
    <row r="180" spans="1:12" ht="12.75">
      <c r="A180" s="687"/>
      <c r="B180" s="522"/>
      <c r="C180" s="523"/>
      <c r="D180" s="527"/>
      <c r="E180" s="523"/>
      <c r="F180" s="523"/>
      <c r="G180" s="528"/>
      <c r="H180" s="529"/>
      <c r="I180" s="529"/>
      <c r="J180" s="523"/>
      <c r="K180" s="523"/>
      <c r="L180" s="530"/>
    </row>
    <row r="181" spans="1:12" ht="12.75">
      <c r="A181" s="687"/>
      <c r="B181" s="522"/>
      <c r="C181" s="523"/>
      <c r="D181" s="527"/>
      <c r="E181" s="523"/>
      <c r="F181" s="523"/>
      <c r="G181" s="528"/>
      <c r="H181" s="529"/>
      <c r="I181" s="529"/>
      <c r="J181" s="523"/>
      <c r="K181" s="523"/>
      <c r="L181" s="530"/>
    </row>
    <row r="182" spans="1:12" ht="12.75">
      <c r="A182" s="687"/>
      <c r="B182" s="522"/>
      <c r="C182" s="523"/>
      <c r="D182" s="527"/>
      <c r="E182" s="523"/>
      <c r="F182" s="523"/>
      <c r="G182" s="528"/>
      <c r="H182" s="529"/>
      <c r="I182" s="529"/>
      <c r="J182" s="523"/>
      <c r="K182" s="523"/>
      <c r="L182" s="530"/>
    </row>
    <row r="183" spans="1:12" ht="12.75">
      <c r="A183" s="687"/>
      <c r="B183" s="522"/>
      <c r="C183" s="523"/>
      <c r="D183" s="527"/>
      <c r="E183" s="523"/>
      <c r="F183" s="523"/>
      <c r="G183" s="528"/>
      <c r="H183" s="529"/>
      <c r="I183" s="529"/>
      <c r="J183" s="523"/>
      <c r="K183" s="523"/>
      <c r="L183" s="530"/>
    </row>
    <row r="184" spans="1:12" ht="12.75">
      <c r="A184" s="687"/>
      <c r="B184" s="522"/>
      <c r="C184" s="523"/>
      <c r="D184" s="527"/>
      <c r="E184" s="523"/>
      <c r="F184" s="523"/>
      <c r="G184" s="528"/>
      <c r="H184" s="529"/>
      <c r="I184" s="529"/>
      <c r="J184" s="523"/>
      <c r="K184" s="523"/>
      <c r="L184" s="530"/>
    </row>
    <row r="185" spans="1:12" ht="12.75">
      <c r="A185" s="687"/>
      <c r="B185" s="522"/>
      <c r="C185" s="523"/>
      <c r="D185" s="527"/>
      <c r="E185" s="523"/>
      <c r="F185" s="523"/>
      <c r="G185" s="528"/>
      <c r="H185" s="529"/>
      <c r="I185" s="529"/>
      <c r="J185" s="523"/>
      <c r="K185" s="523"/>
      <c r="L185" s="530"/>
    </row>
    <row r="186" spans="1:12" ht="12.75">
      <c r="A186" s="687"/>
      <c r="B186" s="522"/>
      <c r="C186" s="523"/>
      <c r="D186" s="527"/>
      <c r="E186" s="523"/>
      <c r="F186" s="523"/>
      <c r="G186" s="528"/>
      <c r="H186" s="529"/>
      <c r="I186" s="529"/>
      <c r="J186" s="523"/>
      <c r="K186" s="523"/>
      <c r="L186" s="530"/>
    </row>
    <row r="187" spans="1:12" ht="12.75">
      <c r="A187" s="687"/>
      <c r="B187" s="522"/>
      <c r="C187" s="523"/>
      <c r="D187" s="527"/>
      <c r="E187" s="523"/>
      <c r="F187" s="523"/>
      <c r="G187" s="528"/>
      <c r="H187" s="529"/>
      <c r="I187" s="529"/>
      <c r="J187" s="523"/>
      <c r="K187" s="523"/>
      <c r="L187" s="530"/>
    </row>
    <row r="188" spans="1:12" ht="12.75">
      <c r="A188" s="687"/>
      <c r="B188" s="522"/>
      <c r="C188" s="523"/>
      <c r="D188" s="531"/>
      <c r="E188" s="523"/>
      <c r="F188" s="523"/>
      <c r="G188" s="528"/>
      <c r="H188" s="529"/>
      <c r="I188" s="529"/>
      <c r="J188" s="523"/>
      <c r="K188" s="523"/>
      <c r="L188" s="530"/>
    </row>
    <row r="189" spans="1:12" ht="12.75">
      <c r="A189" s="687"/>
      <c r="B189" s="522"/>
      <c r="C189" s="523"/>
      <c r="D189" s="527"/>
      <c r="E189" s="523"/>
      <c r="F189" s="523"/>
      <c r="G189" s="532"/>
      <c r="H189" s="533"/>
      <c r="I189" s="533"/>
      <c r="J189" s="523"/>
      <c r="K189" s="523"/>
      <c r="L189" s="530"/>
    </row>
    <row r="190" spans="1:12" ht="12.75">
      <c r="A190" s="687"/>
      <c r="B190" s="522"/>
      <c r="C190" s="523"/>
      <c r="D190" s="527"/>
      <c r="E190" s="523"/>
      <c r="F190" s="523"/>
      <c r="G190" s="528"/>
      <c r="H190" s="529"/>
      <c r="I190" s="529"/>
      <c r="J190" s="523"/>
      <c r="K190" s="523"/>
      <c r="L190" s="530"/>
    </row>
    <row r="191" spans="1:12" ht="12.75">
      <c r="A191" s="687"/>
      <c r="B191" s="522"/>
      <c r="C191" s="523"/>
      <c r="D191" s="527"/>
      <c r="E191" s="523"/>
      <c r="F191" s="523"/>
      <c r="G191" s="528"/>
      <c r="H191" s="529"/>
      <c r="I191" s="529"/>
      <c r="J191" s="523"/>
      <c r="K191" s="523"/>
      <c r="L191" s="530"/>
    </row>
    <row r="192" spans="1:12" ht="12.75">
      <c r="A192" s="687"/>
      <c r="B192" s="522"/>
      <c r="C192" s="523"/>
      <c r="D192" s="527"/>
      <c r="E192" s="523"/>
      <c r="F192" s="523"/>
      <c r="G192" s="528"/>
      <c r="H192" s="529"/>
      <c r="I192" s="529"/>
      <c r="J192" s="523"/>
      <c r="K192" s="523"/>
      <c r="L192" s="530"/>
    </row>
    <row r="193" spans="1:12" ht="12.75">
      <c r="A193" s="687"/>
      <c r="B193" s="522"/>
      <c r="C193" s="523"/>
      <c r="D193" s="527"/>
      <c r="E193" s="523"/>
      <c r="F193" s="523"/>
      <c r="G193" s="528"/>
      <c r="H193" s="529"/>
      <c r="I193" s="529"/>
      <c r="J193" s="523"/>
      <c r="K193" s="523"/>
      <c r="L193" s="530"/>
    </row>
    <row r="194" spans="1:12" ht="12.75">
      <c r="A194" s="687"/>
      <c r="B194" s="522"/>
      <c r="C194" s="523"/>
      <c r="D194" s="527"/>
      <c r="E194" s="523"/>
      <c r="F194" s="523"/>
      <c r="G194" s="528"/>
      <c r="H194" s="529"/>
      <c r="I194" s="529"/>
      <c r="J194" s="523"/>
      <c r="K194" s="523"/>
      <c r="L194" s="530"/>
    </row>
    <row r="195" spans="1:12" ht="12.75">
      <c r="A195" s="687"/>
      <c r="B195" s="522"/>
      <c r="C195" s="523"/>
      <c r="D195" s="527"/>
      <c r="E195" s="523"/>
      <c r="F195" s="523"/>
      <c r="G195" s="528"/>
      <c r="H195" s="529"/>
      <c r="I195" s="529"/>
      <c r="J195" s="523"/>
      <c r="K195" s="523"/>
      <c r="L195" s="530"/>
    </row>
    <row r="196" spans="1:12" ht="12.75">
      <c r="A196" s="687"/>
      <c r="B196" s="522"/>
      <c r="C196" s="523"/>
      <c r="D196" s="527"/>
      <c r="E196" s="523"/>
      <c r="F196" s="523"/>
      <c r="G196" s="528"/>
      <c r="H196" s="529"/>
      <c r="I196" s="529"/>
      <c r="J196" s="523"/>
      <c r="K196" s="523"/>
      <c r="L196" s="530"/>
    </row>
    <row r="197" spans="1:12" ht="12.75">
      <c r="A197" s="687"/>
      <c r="B197" s="522"/>
      <c r="C197" s="523"/>
      <c r="D197" s="527"/>
      <c r="E197" s="523"/>
      <c r="F197" s="523"/>
      <c r="G197" s="528"/>
      <c r="H197" s="529"/>
      <c r="I197" s="529"/>
      <c r="J197" s="523"/>
      <c r="K197" s="523"/>
      <c r="L197" s="530"/>
    </row>
    <row r="198" spans="1:12" ht="12.75">
      <c r="A198" s="687"/>
      <c r="B198" s="522"/>
      <c r="C198" s="523"/>
      <c r="D198" s="527"/>
      <c r="E198" s="523"/>
      <c r="F198" s="523"/>
      <c r="G198" s="528"/>
      <c r="H198" s="529"/>
      <c r="I198" s="529"/>
      <c r="J198" s="523"/>
      <c r="K198" s="523"/>
      <c r="L198" s="530"/>
    </row>
    <row r="199" spans="1:12" ht="12.75">
      <c r="A199" s="687"/>
      <c r="B199" s="522"/>
      <c r="C199" s="523"/>
      <c r="D199" s="527"/>
      <c r="E199" s="523"/>
      <c r="F199" s="523"/>
      <c r="G199" s="528"/>
      <c r="H199" s="529"/>
      <c r="I199" s="529"/>
      <c r="J199" s="523"/>
      <c r="K199" s="523"/>
      <c r="L199" s="530"/>
    </row>
    <row r="200" spans="1:12" ht="12.75">
      <c r="A200" s="687"/>
      <c r="B200" s="522"/>
      <c r="C200" s="523"/>
      <c r="D200" s="527"/>
      <c r="E200" s="523"/>
      <c r="F200" s="523"/>
      <c r="G200" s="528"/>
      <c r="H200" s="529"/>
      <c r="I200" s="529"/>
      <c r="J200" s="523"/>
      <c r="K200" s="523"/>
      <c r="L200" s="530"/>
    </row>
    <row r="201" spans="1:12" ht="12.75">
      <c r="A201" s="687"/>
      <c r="B201" s="522"/>
      <c r="C201" s="523"/>
      <c r="D201" s="527"/>
      <c r="E201" s="523"/>
      <c r="F201" s="523"/>
      <c r="G201" s="528"/>
      <c r="H201" s="529"/>
      <c r="I201" s="529"/>
      <c r="J201" s="523"/>
      <c r="K201" s="523"/>
      <c r="L201" s="530"/>
    </row>
    <row r="202" spans="1:12" ht="12.75">
      <c r="A202" s="687"/>
      <c r="B202" s="522"/>
      <c r="C202" s="523"/>
      <c r="D202" s="527"/>
      <c r="E202" s="523"/>
      <c r="F202" s="523"/>
      <c r="G202" s="528"/>
      <c r="H202" s="529"/>
      <c r="I202" s="529"/>
      <c r="J202" s="523"/>
      <c r="K202" s="523"/>
      <c r="L202" s="530"/>
    </row>
    <row r="203" spans="1:12" ht="12.75">
      <c r="A203" s="687"/>
      <c r="B203" s="522"/>
      <c r="C203" s="523"/>
      <c r="D203" s="527"/>
      <c r="E203" s="523"/>
      <c r="F203" s="523"/>
      <c r="G203" s="528"/>
      <c r="H203" s="529"/>
      <c r="I203" s="529"/>
      <c r="J203" s="523"/>
      <c r="K203" s="523"/>
      <c r="L203" s="530"/>
    </row>
    <row r="204" spans="1:12" ht="12.75">
      <c r="A204" s="687"/>
      <c r="B204" s="522"/>
      <c r="C204" s="523"/>
      <c r="D204" s="527"/>
      <c r="E204" s="523"/>
      <c r="F204" s="523"/>
      <c r="G204" s="528"/>
      <c r="H204" s="529"/>
      <c r="I204" s="529"/>
      <c r="J204" s="523"/>
      <c r="K204" s="523"/>
      <c r="L204" s="530"/>
    </row>
    <row r="205" spans="1:12" ht="12.75">
      <c r="A205" s="687"/>
      <c r="B205" s="522"/>
      <c r="C205" s="523"/>
      <c r="D205" s="527"/>
      <c r="E205" s="523"/>
      <c r="F205" s="523"/>
      <c r="G205" s="528"/>
      <c r="H205" s="529"/>
      <c r="I205" s="529"/>
      <c r="J205" s="523"/>
      <c r="K205" s="523"/>
      <c r="L205" s="530"/>
    </row>
    <row r="206" spans="1:12" ht="12.75">
      <c r="A206" s="687"/>
      <c r="B206" s="522"/>
      <c r="C206" s="523"/>
      <c r="D206" s="527"/>
      <c r="E206" s="523"/>
      <c r="F206" s="523"/>
      <c r="G206" s="528"/>
      <c r="H206" s="529"/>
      <c r="I206" s="529"/>
      <c r="J206" s="523"/>
      <c r="K206" s="523"/>
      <c r="L206" s="530"/>
    </row>
    <row r="207" spans="1:12" ht="12.75">
      <c r="A207" s="687"/>
      <c r="B207" s="522"/>
      <c r="C207" s="523"/>
      <c r="D207" s="527"/>
      <c r="E207" s="523"/>
      <c r="F207" s="523"/>
      <c r="G207" s="528"/>
      <c r="H207" s="529"/>
      <c r="I207" s="529"/>
      <c r="J207" s="523"/>
      <c r="K207" s="523"/>
      <c r="L207" s="530"/>
    </row>
    <row r="208" spans="1:12" ht="12.75">
      <c r="A208" s="687"/>
      <c r="B208" s="522"/>
      <c r="C208" s="523"/>
      <c r="D208" s="527"/>
      <c r="E208" s="523"/>
      <c r="F208" s="523"/>
      <c r="G208" s="528"/>
      <c r="H208" s="529"/>
      <c r="I208" s="529"/>
      <c r="J208" s="523"/>
      <c r="K208" s="523"/>
      <c r="L208" s="530"/>
    </row>
    <row r="209" spans="1:12" ht="12.75">
      <c r="A209" s="687"/>
      <c r="B209" s="522"/>
      <c r="C209" s="523"/>
      <c r="D209" s="527"/>
      <c r="E209" s="523"/>
      <c r="F209" s="523"/>
      <c r="G209" s="528"/>
      <c r="H209" s="529"/>
      <c r="I209" s="529"/>
      <c r="J209" s="523"/>
      <c r="K209" s="523"/>
      <c r="L209" s="530"/>
    </row>
    <row r="210" spans="1:12" ht="12.75">
      <c r="A210" s="687"/>
      <c r="B210" s="522"/>
      <c r="C210" s="523"/>
      <c r="D210" s="527"/>
      <c r="E210" s="523"/>
      <c r="F210" s="523"/>
      <c r="G210" s="528"/>
      <c r="H210" s="529"/>
      <c r="I210" s="529"/>
      <c r="J210" s="523"/>
      <c r="K210" s="523"/>
      <c r="L210" s="530"/>
    </row>
    <row r="211" spans="1:12" ht="12.75">
      <c r="A211" s="687"/>
      <c r="B211" s="522"/>
      <c r="C211" s="523"/>
      <c r="D211" s="527"/>
      <c r="E211" s="523"/>
      <c r="F211" s="523"/>
      <c r="G211" s="528"/>
      <c r="H211" s="529"/>
      <c r="I211" s="529"/>
      <c r="J211" s="523"/>
      <c r="K211" s="523"/>
      <c r="L211" s="530"/>
    </row>
    <row r="212" spans="1:12" ht="12.75">
      <c r="A212" s="687"/>
      <c r="B212" s="522"/>
      <c r="C212" s="523"/>
      <c r="D212" s="527"/>
      <c r="E212" s="523"/>
      <c r="F212" s="523"/>
      <c r="G212" s="528"/>
      <c r="H212" s="529"/>
      <c r="I212" s="529"/>
      <c r="J212" s="523"/>
      <c r="K212" s="523"/>
      <c r="L212" s="530"/>
    </row>
    <row r="213" spans="1:12" ht="12.75">
      <c r="A213" s="687"/>
      <c r="B213" s="522"/>
      <c r="C213" s="523"/>
      <c r="D213" s="527"/>
      <c r="E213" s="523"/>
      <c r="F213" s="523"/>
      <c r="G213" s="528"/>
      <c r="H213" s="529"/>
      <c r="I213" s="529"/>
      <c r="J213" s="523"/>
      <c r="K213" s="523"/>
      <c r="L213" s="530"/>
    </row>
    <row r="214" spans="1:12" ht="12.75">
      <c r="A214" s="687"/>
      <c r="B214" s="522"/>
      <c r="C214" s="523"/>
      <c r="D214" s="527"/>
      <c r="E214" s="523"/>
      <c r="F214" s="523"/>
      <c r="G214" s="528"/>
      <c r="H214" s="529"/>
      <c r="I214" s="529"/>
      <c r="J214" s="523"/>
      <c r="K214" s="523"/>
      <c r="L214" s="530"/>
    </row>
    <row r="215" spans="1:12" ht="12.75">
      <c r="A215" s="687"/>
      <c r="B215" s="522"/>
      <c r="C215" s="523"/>
      <c r="D215" s="527"/>
      <c r="E215" s="523"/>
      <c r="F215" s="523"/>
      <c r="G215" s="528"/>
      <c r="H215" s="529"/>
      <c r="I215" s="529"/>
      <c r="J215" s="523"/>
      <c r="K215" s="523"/>
      <c r="L215" s="530"/>
    </row>
    <row r="216" spans="1:12" ht="12.75">
      <c r="A216" s="687"/>
      <c r="B216" s="522"/>
      <c r="C216" s="523"/>
      <c r="D216" s="527"/>
      <c r="E216" s="523"/>
      <c r="F216" s="523"/>
      <c r="G216" s="528"/>
      <c r="H216" s="529"/>
      <c r="I216" s="529"/>
      <c r="J216" s="523"/>
      <c r="K216" s="523"/>
      <c r="L216" s="530"/>
    </row>
    <row r="217" spans="1:12" ht="12.75">
      <c r="A217" s="687"/>
      <c r="B217" s="522"/>
      <c r="C217" s="523"/>
      <c r="D217" s="527"/>
      <c r="E217" s="523"/>
      <c r="F217" s="523"/>
      <c r="G217" s="528"/>
      <c r="H217" s="529"/>
      <c r="I217" s="529"/>
      <c r="J217" s="523"/>
      <c r="K217" s="523"/>
      <c r="L217" s="530"/>
    </row>
    <row r="218" spans="1:12" ht="12.75">
      <c r="A218" s="687"/>
      <c r="B218" s="522"/>
      <c r="C218" s="523"/>
      <c r="D218" s="527"/>
      <c r="E218" s="523"/>
      <c r="F218" s="523"/>
      <c r="G218" s="528"/>
      <c r="H218" s="529"/>
      <c r="I218" s="529"/>
      <c r="J218" s="523"/>
      <c r="K218" s="523"/>
      <c r="L218" s="530"/>
    </row>
    <row r="219" spans="1:12" ht="12.75">
      <c r="A219" s="687"/>
      <c r="B219" s="522"/>
      <c r="C219" s="523"/>
      <c r="D219" s="527"/>
      <c r="E219" s="523"/>
      <c r="F219" s="523"/>
      <c r="G219" s="528"/>
      <c r="H219" s="529"/>
      <c r="I219" s="529"/>
      <c r="J219" s="523"/>
      <c r="K219" s="523"/>
      <c r="L219" s="530"/>
    </row>
    <row r="220" spans="1:12" ht="12.75">
      <c r="A220" s="687"/>
      <c r="B220" s="522"/>
      <c r="C220" s="523"/>
      <c r="D220" s="527"/>
      <c r="E220" s="523"/>
      <c r="F220" s="523"/>
      <c r="G220" s="528"/>
      <c r="H220" s="529"/>
      <c r="I220" s="529"/>
      <c r="J220" s="523"/>
      <c r="K220" s="523"/>
      <c r="L220" s="530"/>
    </row>
    <row r="221" spans="1:12" ht="12.75">
      <c r="A221" s="687"/>
      <c r="B221" s="522"/>
      <c r="C221" s="523"/>
      <c r="D221" s="527"/>
      <c r="E221" s="523"/>
      <c r="F221" s="523"/>
      <c r="G221" s="528"/>
      <c r="H221" s="529"/>
      <c r="I221" s="529"/>
      <c r="J221" s="523"/>
      <c r="K221" s="523"/>
      <c r="L221" s="530"/>
    </row>
    <row r="222" spans="1:12" ht="12.75">
      <c r="A222" s="687"/>
      <c r="B222" s="522"/>
      <c r="C222" s="523"/>
      <c r="D222" s="527"/>
      <c r="E222" s="523"/>
      <c r="F222" s="523"/>
      <c r="G222" s="528"/>
      <c r="H222" s="529"/>
      <c r="I222" s="529"/>
      <c r="J222" s="523"/>
      <c r="K222" s="523"/>
      <c r="L222" s="530"/>
    </row>
    <row r="223" spans="1:12" ht="12.75">
      <c r="A223" s="687"/>
      <c r="B223" s="522"/>
      <c r="C223" s="523"/>
      <c r="D223" s="527"/>
      <c r="E223" s="523"/>
      <c r="F223" s="523"/>
      <c r="G223" s="528"/>
      <c r="H223" s="529"/>
      <c r="I223" s="529"/>
      <c r="J223" s="523"/>
      <c r="K223" s="523"/>
      <c r="L223" s="530"/>
    </row>
    <row r="224" spans="1:12" ht="12.75">
      <c r="A224" s="687"/>
      <c r="B224" s="522"/>
      <c r="C224" s="523"/>
      <c r="D224" s="527"/>
      <c r="E224" s="523"/>
      <c r="F224" s="523"/>
      <c r="G224" s="528"/>
      <c r="H224" s="529"/>
      <c r="I224" s="529"/>
      <c r="J224" s="523"/>
      <c r="K224" s="523"/>
      <c r="L224" s="530"/>
    </row>
    <row r="225" spans="1:12" ht="12.75">
      <c r="A225" s="687"/>
      <c r="B225" s="522"/>
      <c r="C225" s="523"/>
      <c r="D225" s="527"/>
      <c r="E225" s="523"/>
      <c r="F225" s="523"/>
      <c r="G225" s="528"/>
      <c r="H225" s="529"/>
      <c r="I225" s="529"/>
      <c r="J225" s="523"/>
      <c r="K225" s="523"/>
      <c r="L225" s="530"/>
    </row>
    <row r="226" spans="1:12" ht="12.75">
      <c r="A226" s="687"/>
      <c r="B226" s="522"/>
      <c r="C226" s="523"/>
      <c r="D226" s="527"/>
      <c r="E226" s="523"/>
      <c r="F226" s="523"/>
      <c r="G226" s="528"/>
      <c r="H226" s="529"/>
      <c r="I226" s="529"/>
      <c r="J226" s="523"/>
      <c r="K226" s="523"/>
      <c r="L226" s="530"/>
    </row>
    <row r="227" spans="1:12" ht="12.75">
      <c r="A227" s="687"/>
      <c r="B227" s="522"/>
      <c r="C227" s="523"/>
      <c r="D227" s="527"/>
      <c r="E227" s="523"/>
      <c r="F227" s="523"/>
      <c r="G227" s="528"/>
      <c r="H227" s="529"/>
      <c r="I227" s="529"/>
      <c r="J227" s="523"/>
      <c r="K227" s="523"/>
      <c r="L227" s="530"/>
    </row>
    <row r="228" spans="1:12" ht="12.75">
      <c r="A228" s="687"/>
      <c r="B228" s="522"/>
      <c r="C228" s="523"/>
      <c r="D228" s="527"/>
      <c r="E228" s="523"/>
      <c r="F228" s="523"/>
      <c r="G228" s="528"/>
      <c r="H228" s="529"/>
      <c r="I228" s="529"/>
      <c r="J228" s="523"/>
      <c r="K228" s="523"/>
      <c r="L228" s="530"/>
    </row>
    <row r="229" spans="1:12" ht="12.75">
      <c r="A229" s="687"/>
      <c r="B229" s="522"/>
      <c r="C229" s="523"/>
      <c r="D229" s="527"/>
      <c r="E229" s="523"/>
      <c r="F229" s="523"/>
      <c r="G229" s="528"/>
      <c r="H229" s="529"/>
      <c r="I229" s="529"/>
      <c r="J229" s="523"/>
      <c r="K229" s="523"/>
      <c r="L229" s="530"/>
    </row>
    <row r="230" spans="1:12" ht="12.75">
      <c r="A230" s="687"/>
      <c r="B230" s="522"/>
      <c r="C230" s="523"/>
      <c r="D230" s="527"/>
      <c r="E230" s="523"/>
      <c r="F230" s="523"/>
      <c r="G230" s="528"/>
      <c r="H230" s="529"/>
      <c r="I230" s="529"/>
      <c r="J230" s="523"/>
      <c r="K230" s="523"/>
      <c r="L230" s="530"/>
    </row>
    <row r="231" spans="1:12" ht="12.75">
      <c r="A231" s="687"/>
      <c r="B231" s="522"/>
      <c r="C231" s="523"/>
      <c r="D231" s="527"/>
      <c r="E231" s="523"/>
      <c r="F231" s="523"/>
      <c r="G231" s="528"/>
      <c r="H231" s="529"/>
      <c r="I231" s="529"/>
      <c r="J231" s="523"/>
      <c r="K231" s="523"/>
      <c r="L231" s="530"/>
    </row>
    <row r="232" spans="1:12" ht="12.75">
      <c r="A232" s="687"/>
      <c r="B232" s="522"/>
      <c r="C232" s="523"/>
      <c r="D232" s="527"/>
      <c r="E232" s="523"/>
      <c r="F232" s="523"/>
      <c r="G232" s="528"/>
      <c r="H232" s="529"/>
      <c r="I232" s="529"/>
      <c r="J232" s="523"/>
      <c r="K232" s="523"/>
      <c r="L232" s="530"/>
    </row>
    <row r="233" spans="1:12" ht="12.75">
      <c r="A233" s="687"/>
      <c r="B233" s="522"/>
      <c r="C233" s="523"/>
      <c r="D233" s="527"/>
      <c r="E233" s="523"/>
      <c r="F233" s="523"/>
      <c r="G233" s="528"/>
      <c r="H233" s="529"/>
      <c r="I233" s="529"/>
      <c r="J233" s="523"/>
      <c r="K233" s="523"/>
      <c r="L233" s="530"/>
    </row>
    <row r="234" spans="1:12" ht="12.75">
      <c r="A234" s="687"/>
      <c r="B234" s="522"/>
      <c r="C234" s="523"/>
      <c r="D234" s="527"/>
      <c r="E234" s="523"/>
      <c r="F234" s="523"/>
      <c r="G234" s="528"/>
      <c r="H234" s="529"/>
      <c r="I234" s="529"/>
      <c r="J234" s="523"/>
      <c r="K234" s="523"/>
      <c r="L234" s="530"/>
    </row>
    <row r="235" spans="1:12" ht="12.75">
      <c r="A235" s="687"/>
      <c r="B235" s="522"/>
      <c r="C235" s="523"/>
      <c r="D235" s="527"/>
      <c r="E235" s="523"/>
      <c r="F235" s="523"/>
      <c r="G235" s="528"/>
      <c r="H235" s="529"/>
      <c r="I235" s="529"/>
      <c r="J235" s="523"/>
      <c r="K235" s="523"/>
      <c r="L235" s="530"/>
    </row>
    <row r="236" spans="1:12" ht="12.75">
      <c r="A236" s="687"/>
      <c r="B236" s="522"/>
      <c r="C236" s="523"/>
      <c r="D236" s="527"/>
      <c r="E236" s="523"/>
      <c r="F236" s="523"/>
      <c r="G236" s="528"/>
      <c r="H236" s="529"/>
      <c r="I236" s="529"/>
      <c r="J236" s="523"/>
      <c r="K236" s="523"/>
      <c r="L236" s="530"/>
    </row>
    <row r="237" spans="1:12" ht="12.75">
      <c r="A237" s="687"/>
      <c r="B237" s="522"/>
      <c r="C237" s="523"/>
      <c r="D237" s="527"/>
      <c r="E237" s="523"/>
      <c r="F237" s="523"/>
      <c r="G237" s="528"/>
      <c r="H237" s="529"/>
      <c r="I237" s="529"/>
      <c r="J237" s="523"/>
      <c r="K237" s="523"/>
      <c r="L237" s="530"/>
    </row>
    <row r="238" spans="1:12" ht="12.75">
      <c r="A238" s="687"/>
      <c r="B238" s="522"/>
      <c r="C238" s="523"/>
      <c r="D238" s="527"/>
      <c r="E238" s="523"/>
      <c r="F238" s="523"/>
      <c r="G238" s="528"/>
      <c r="H238" s="529"/>
      <c r="I238" s="529"/>
      <c r="J238" s="523"/>
      <c r="K238" s="523"/>
      <c r="L238" s="530"/>
    </row>
    <row r="239" spans="1:12" ht="12.75">
      <c r="A239" s="687"/>
      <c r="B239" s="522"/>
      <c r="C239" s="523"/>
      <c r="D239" s="527"/>
      <c r="E239" s="523"/>
      <c r="F239" s="523"/>
      <c r="G239" s="528"/>
      <c r="H239" s="529"/>
      <c r="I239" s="529"/>
      <c r="J239" s="523"/>
      <c r="K239" s="523"/>
      <c r="L239" s="530"/>
    </row>
    <row r="240" spans="1:12" ht="12.75">
      <c r="A240" s="687"/>
      <c r="B240" s="522"/>
      <c r="C240" s="523"/>
      <c r="D240" s="527"/>
      <c r="E240" s="523"/>
      <c r="F240" s="523"/>
      <c r="G240" s="528"/>
      <c r="H240" s="529"/>
      <c r="I240" s="529"/>
      <c r="J240" s="523"/>
      <c r="K240" s="523"/>
      <c r="L240" s="530"/>
    </row>
    <row r="241" spans="1:12" ht="12.75">
      <c r="A241" s="687"/>
      <c r="B241" s="522"/>
      <c r="C241" s="523"/>
      <c r="D241" s="531"/>
      <c r="E241" s="523"/>
      <c r="F241" s="523"/>
      <c r="G241" s="528"/>
      <c r="H241" s="529"/>
      <c r="I241" s="529"/>
      <c r="J241" s="523"/>
      <c r="K241" s="523"/>
      <c r="L241" s="530"/>
    </row>
    <row r="242" spans="1:12" ht="12.75">
      <c r="A242" s="687"/>
      <c r="B242" s="522"/>
      <c r="C242" s="523"/>
      <c r="D242" s="527"/>
      <c r="E242" s="523"/>
      <c r="F242" s="523"/>
      <c r="G242" s="528"/>
      <c r="H242" s="529"/>
      <c r="I242" s="529"/>
      <c r="J242" s="523"/>
      <c r="K242" s="523"/>
      <c r="L242" s="530"/>
    </row>
    <row r="243" spans="1:12" ht="12.75">
      <c r="A243" s="687"/>
      <c r="B243" s="522"/>
      <c r="C243" s="523"/>
      <c r="D243" s="527"/>
      <c r="E243" s="523"/>
      <c r="F243" s="523"/>
      <c r="G243" s="528"/>
      <c r="H243" s="529"/>
      <c r="I243" s="529"/>
      <c r="J243" s="523"/>
      <c r="K243" s="523"/>
      <c r="L243" s="530"/>
    </row>
    <row r="244" spans="1:12" ht="12.75">
      <c r="A244" s="687"/>
      <c r="B244" s="522"/>
      <c r="C244" s="523"/>
      <c r="D244" s="527"/>
      <c r="E244" s="523"/>
      <c r="F244" s="523"/>
      <c r="G244" s="528"/>
      <c r="H244" s="529"/>
      <c r="I244" s="529"/>
      <c r="J244" s="523"/>
      <c r="K244" s="523"/>
      <c r="L244" s="530"/>
    </row>
    <row r="245" spans="1:12" ht="12.75">
      <c r="A245" s="687"/>
      <c r="B245" s="522"/>
      <c r="C245" s="523"/>
      <c r="D245" s="527"/>
      <c r="E245" s="523"/>
      <c r="F245" s="523"/>
      <c r="G245" s="528"/>
      <c r="H245" s="529"/>
      <c r="I245" s="529"/>
      <c r="J245" s="523"/>
      <c r="K245" s="523"/>
      <c r="L245" s="530"/>
    </row>
    <row r="246" spans="1:12" ht="12.75">
      <c r="A246" s="687"/>
      <c r="B246" s="522"/>
      <c r="C246" s="523"/>
      <c r="D246" s="527"/>
      <c r="E246" s="523"/>
      <c r="F246" s="523"/>
      <c r="G246" s="528"/>
      <c r="H246" s="529"/>
      <c r="I246" s="529"/>
      <c r="J246" s="523"/>
      <c r="K246" s="523"/>
      <c r="L246" s="530"/>
    </row>
    <row r="247" spans="1:12" ht="12.75">
      <c r="A247" s="687"/>
      <c r="B247" s="522"/>
      <c r="C247" s="523"/>
      <c r="D247" s="527"/>
      <c r="E247" s="523"/>
      <c r="F247" s="523"/>
      <c r="G247" s="528"/>
      <c r="H247" s="529"/>
      <c r="I247" s="529"/>
      <c r="J247" s="523"/>
      <c r="K247" s="523"/>
      <c r="L247" s="530"/>
    </row>
    <row r="248" spans="1:12" ht="12.75">
      <c r="A248" s="687"/>
      <c r="B248" s="522"/>
      <c r="C248" s="523"/>
      <c r="D248" s="527"/>
      <c r="E248" s="523"/>
      <c r="F248" s="523"/>
      <c r="G248" s="528"/>
      <c r="H248" s="529"/>
      <c r="I248" s="529"/>
      <c r="J248" s="523"/>
      <c r="K248" s="523"/>
      <c r="L248" s="530"/>
    </row>
    <row r="249" spans="1:12" ht="12.75">
      <c r="A249" s="687"/>
      <c r="B249" s="522"/>
      <c r="C249" s="523"/>
      <c r="D249" s="527"/>
      <c r="E249" s="523"/>
      <c r="F249" s="523"/>
      <c r="G249" s="528"/>
      <c r="H249" s="529"/>
      <c r="I249" s="529"/>
      <c r="J249" s="523"/>
      <c r="K249" s="523"/>
      <c r="L249" s="530"/>
    </row>
    <row r="250" spans="1:12" ht="12.75">
      <c r="A250" s="687"/>
      <c r="B250" s="522"/>
      <c r="C250" s="523"/>
      <c r="D250" s="527"/>
      <c r="E250" s="523"/>
      <c r="F250" s="523"/>
      <c r="G250" s="528"/>
      <c r="H250" s="529"/>
      <c r="I250" s="529"/>
      <c r="J250" s="523"/>
      <c r="K250" s="523"/>
      <c r="L250" s="530"/>
    </row>
    <row r="251" spans="1:12" ht="12.75">
      <c r="A251" s="687"/>
      <c r="B251" s="522"/>
      <c r="C251" s="523"/>
      <c r="D251" s="527"/>
      <c r="E251" s="523"/>
      <c r="F251" s="523"/>
      <c r="G251" s="528"/>
      <c r="H251" s="529"/>
      <c r="I251" s="529"/>
      <c r="J251" s="523"/>
      <c r="K251" s="523"/>
      <c r="L251" s="530"/>
    </row>
    <row r="252" spans="1:12" ht="12.75">
      <c r="A252" s="687"/>
      <c r="B252" s="522"/>
      <c r="C252" s="523"/>
      <c r="D252" s="527"/>
      <c r="E252" s="523"/>
      <c r="F252" s="523"/>
      <c r="G252" s="528"/>
      <c r="H252" s="529"/>
      <c r="I252" s="529"/>
      <c r="J252" s="523"/>
      <c r="K252" s="523"/>
      <c r="L252" s="530"/>
    </row>
    <row r="253" spans="1:12" ht="12.75">
      <c r="A253" s="687"/>
      <c r="B253" s="522"/>
      <c r="C253" s="523"/>
      <c r="D253" s="527"/>
      <c r="E253" s="523"/>
      <c r="F253" s="523"/>
      <c r="G253" s="528"/>
      <c r="H253" s="529"/>
      <c r="I253" s="529"/>
      <c r="J253" s="523"/>
      <c r="K253" s="523"/>
      <c r="L253" s="530"/>
    </row>
    <row r="254" spans="1:12" ht="12.75">
      <c r="A254" s="687"/>
      <c r="B254" s="522"/>
      <c r="C254" s="523"/>
      <c r="D254" s="527"/>
      <c r="E254" s="523"/>
      <c r="F254" s="523"/>
      <c r="G254" s="528"/>
      <c r="H254" s="529"/>
      <c r="I254" s="529"/>
      <c r="J254" s="523"/>
      <c r="K254" s="523"/>
      <c r="L254" s="530"/>
    </row>
    <row r="255" spans="1:12" ht="12.75">
      <c r="A255" s="687"/>
      <c r="B255" s="522"/>
      <c r="C255" s="523"/>
      <c r="D255" s="527"/>
      <c r="E255" s="523"/>
      <c r="F255" s="523"/>
      <c r="G255" s="528"/>
      <c r="H255" s="529"/>
      <c r="I255" s="529"/>
      <c r="J255" s="523"/>
      <c r="K255" s="523"/>
      <c r="L255" s="530"/>
    </row>
    <row r="256" spans="1:12" ht="12.75">
      <c r="A256" s="687"/>
      <c r="B256" s="522"/>
      <c r="C256" s="523"/>
      <c r="D256" s="527"/>
      <c r="E256" s="523"/>
      <c r="F256" s="523"/>
      <c r="G256" s="528"/>
      <c r="H256" s="529"/>
      <c r="I256" s="529"/>
      <c r="J256" s="523"/>
      <c r="K256" s="523"/>
      <c r="L256" s="530"/>
    </row>
    <row r="257" spans="1:12" ht="12.75">
      <c r="A257" s="687"/>
      <c r="B257" s="522"/>
      <c r="C257" s="523"/>
      <c r="D257" s="527"/>
      <c r="E257" s="523"/>
      <c r="F257" s="523"/>
      <c r="G257" s="528"/>
      <c r="H257" s="529"/>
      <c r="I257" s="529"/>
      <c r="J257" s="523"/>
      <c r="K257" s="523"/>
      <c r="L257" s="530"/>
    </row>
    <row r="258" spans="1:12" ht="12.75">
      <c r="A258" s="687"/>
      <c r="B258" s="522"/>
      <c r="C258" s="523"/>
      <c r="D258" s="527"/>
      <c r="E258" s="523"/>
      <c r="F258" s="523"/>
      <c r="G258" s="528"/>
      <c r="H258" s="529"/>
      <c r="I258" s="529"/>
      <c r="J258" s="523"/>
      <c r="K258" s="523"/>
      <c r="L258" s="530"/>
    </row>
    <row r="259" spans="1:12" ht="12.75">
      <c r="A259" s="687"/>
      <c r="B259" s="522"/>
      <c r="C259" s="523"/>
      <c r="D259" s="527"/>
      <c r="E259" s="523"/>
      <c r="F259" s="523"/>
      <c r="G259" s="532"/>
      <c r="H259" s="533"/>
      <c r="I259" s="533"/>
      <c r="J259" s="523"/>
      <c r="K259" s="523"/>
      <c r="L259" s="530"/>
    </row>
    <row r="260" spans="1:12" ht="12.75">
      <c r="A260" s="687"/>
      <c r="B260" s="522"/>
      <c r="C260" s="523"/>
      <c r="D260" s="527"/>
      <c r="E260" s="523"/>
      <c r="F260" s="523"/>
      <c r="G260" s="528"/>
      <c r="H260" s="529"/>
      <c r="I260" s="529"/>
      <c r="J260" s="523"/>
      <c r="K260" s="523"/>
      <c r="L260" s="530"/>
    </row>
    <row r="261" spans="1:12" ht="12.75">
      <c r="A261" s="687"/>
      <c r="B261" s="522"/>
      <c r="C261" s="523"/>
      <c r="D261" s="527"/>
      <c r="E261" s="523"/>
      <c r="F261" s="523"/>
      <c r="G261" s="528"/>
      <c r="H261" s="529"/>
      <c r="I261" s="529"/>
      <c r="J261" s="523"/>
      <c r="K261" s="523"/>
      <c r="L261" s="530"/>
    </row>
    <row r="262" spans="1:12" ht="12.75">
      <c r="A262" s="687"/>
      <c r="B262" s="522"/>
      <c r="C262" s="523"/>
      <c r="D262" s="527"/>
      <c r="E262" s="523"/>
      <c r="F262" s="523"/>
      <c r="G262" s="528"/>
      <c r="H262" s="529"/>
      <c r="I262" s="529"/>
      <c r="J262" s="523"/>
      <c r="K262" s="523"/>
      <c r="L262" s="530"/>
    </row>
    <row r="263" spans="1:12" ht="12.75">
      <c r="A263" s="687"/>
      <c r="B263" s="522"/>
      <c r="C263" s="523"/>
      <c r="D263" s="527"/>
      <c r="E263" s="523"/>
      <c r="F263" s="523"/>
      <c r="G263" s="528"/>
      <c r="H263" s="529"/>
      <c r="I263" s="529"/>
      <c r="J263" s="523"/>
      <c r="K263" s="523"/>
      <c r="L263" s="530"/>
    </row>
    <row r="264" spans="1:12" ht="12.75">
      <c r="A264" s="687"/>
      <c r="B264" s="522"/>
      <c r="C264" s="523"/>
      <c r="D264" s="527"/>
      <c r="E264" s="523"/>
      <c r="F264" s="523"/>
      <c r="G264" s="528"/>
      <c r="H264" s="529"/>
      <c r="I264" s="529"/>
      <c r="J264" s="523"/>
      <c r="K264" s="523"/>
      <c r="L264" s="530"/>
    </row>
    <row r="265" spans="1:12" ht="12.75">
      <c r="A265" s="687"/>
      <c r="B265" s="522"/>
      <c r="C265" s="523"/>
      <c r="D265" s="527"/>
      <c r="E265" s="523"/>
      <c r="F265" s="523"/>
      <c r="G265" s="528"/>
      <c r="H265" s="529"/>
      <c r="I265" s="529"/>
      <c r="J265" s="523"/>
      <c r="K265" s="523"/>
      <c r="L265" s="530"/>
    </row>
    <row r="266" spans="1:12" ht="12.75">
      <c r="A266" s="687"/>
      <c r="B266" s="522"/>
      <c r="C266" s="523"/>
      <c r="D266" s="527"/>
      <c r="E266" s="523"/>
      <c r="F266" s="523"/>
      <c r="G266" s="528"/>
      <c r="H266" s="529"/>
      <c r="I266" s="529"/>
      <c r="J266" s="523"/>
      <c r="K266" s="523"/>
      <c r="L266" s="530"/>
    </row>
    <row r="267" spans="1:12" ht="12.75">
      <c r="A267" s="687"/>
      <c r="B267" s="522"/>
      <c r="C267" s="523"/>
      <c r="D267" s="527"/>
      <c r="E267" s="523"/>
      <c r="F267" s="523"/>
      <c r="G267" s="528"/>
      <c r="H267" s="529"/>
      <c r="I267" s="529"/>
      <c r="J267" s="523"/>
      <c r="K267" s="523"/>
      <c r="L267" s="530"/>
    </row>
    <row r="268" spans="1:12" ht="12.75">
      <c r="A268" s="687"/>
      <c r="B268" s="522"/>
      <c r="C268" s="523"/>
      <c r="D268" s="527"/>
      <c r="E268" s="523"/>
      <c r="F268" s="523"/>
      <c r="G268" s="528"/>
      <c r="H268" s="529"/>
      <c r="I268" s="529"/>
      <c r="J268" s="523"/>
      <c r="K268" s="523"/>
      <c r="L268" s="530"/>
    </row>
    <row r="269" spans="1:12" ht="12.75">
      <c r="A269" s="687"/>
      <c r="B269" s="522"/>
      <c r="C269" s="523"/>
      <c r="D269" s="527"/>
      <c r="E269" s="523"/>
      <c r="F269" s="523"/>
      <c r="G269" s="528"/>
      <c r="H269" s="529"/>
      <c r="I269" s="529"/>
      <c r="J269" s="523"/>
      <c r="K269" s="523"/>
      <c r="L269" s="530"/>
    </row>
    <row r="270" spans="1:12" ht="12.75">
      <c r="A270" s="687"/>
      <c r="B270" s="522"/>
      <c r="C270" s="523"/>
      <c r="D270" s="527"/>
      <c r="E270" s="523"/>
      <c r="F270" s="523"/>
      <c r="G270" s="528"/>
      <c r="H270" s="529"/>
      <c r="I270" s="529"/>
      <c r="J270" s="523"/>
      <c r="K270" s="523"/>
      <c r="L270" s="530"/>
    </row>
    <row r="271" spans="1:12" ht="12.75">
      <c r="A271" s="687"/>
      <c r="B271" s="522"/>
      <c r="C271" s="523"/>
      <c r="D271" s="527"/>
      <c r="E271" s="523"/>
      <c r="F271" s="523"/>
      <c r="G271" s="528"/>
      <c r="H271" s="529"/>
      <c r="I271" s="529"/>
      <c r="J271" s="523"/>
      <c r="K271" s="523"/>
      <c r="L271" s="530"/>
    </row>
    <row r="272" spans="1:12" ht="12.75">
      <c r="A272" s="687"/>
      <c r="B272" s="522"/>
      <c r="C272" s="523"/>
      <c r="D272" s="527"/>
      <c r="E272" s="523"/>
      <c r="F272" s="523"/>
      <c r="G272" s="528"/>
      <c r="H272" s="529"/>
      <c r="I272" s="529"/>
      <c r="J272" s="523"/>
      <c r="K272" s="523"/>
      <c r="L272" s="530"/>
    </row>
    <row r="273" spans="1:12" ht="12.75">
      <c r="A273" s="687"/>
      <c r="B273" s="522"/>
      <c r="C273" s="523"/>
      <c r="D273" s="527"/>
      <c r="E273" s="523"/>
      <c r="F273" s="523"/>
      <c r="G273" s="528"/>
      <c r="H273" s="529"/>
      <c r="I273" s="529"/>
      <c r="J273" s="523"/>
      <c r="K273" s="523"/>
      <c r="L273" s="530"/>
    </row>
    <row r="274" spans="1:12" ht="12.75">
      <c r="A274" s="687"/>
      <c r="B274" s="522"/>
      <c r="C274" s="523"/>
      <c r="D274" s="527"/>
      <c r="E274" s="523"/>
      <c r="F274" s="523"/>
      <c r="G274" s="528"/>
      <c r="H274" s="529"/>
      <c r="I274" s="529"/>
      <c r="J274" s="523"/>
      <c r="K274" s="523"/>
      <c r="L274" s="530"/>
    </row>
    <row r="275" spans="1:12" ht="12.75">
      <c r="A275" s="687"/>
      <c r="B275" s="522"/>
      <c r="C275" s="523"/>
      <c r="D275" s="527"/>
      <c r="E275" s="523"/>
      <c r="F275" s="523"/>
      <c r="G275" s="528"/>
      <c r="H275" s="529"/>
      <c r="I275" s="529"/>
      <c r="J275" s="523"/>
      <c r="K275" s="523"/>
      <c r="L275" s="530"/>
    </row>
    <row r="276" spans="1:12" ht="12.75">
      <c r="A276" s="687"/>
      <c r="B276" s="522"/>
      <c r="C276" s="523"/>
      <c r="D276" s="527"/>
      <c r="E276" s="523"/>
      <c r="F276" s="523"/>
      <c r="G276" s="528"/>
      <c r="H276" s="529"/>
      <c r="I276" s="529"/>
      <c r="J276" s="523"/>
      <c r="K276" s="523"/>
      <c r="L276" s="530"/>
    </row>
    <row r="277" spans="1:12" ht="12.75">
      <c r="A277" s="687"/>
      <c r="B277" s="522"/>
      <c r="C277" s="523"/>
      <c r="D277" s="527"/>
      <c r="E277" s="523"/>
      <c r="F277" s="523"/>
      <c r="G277" s="528"/>
      <c r="H277" s="529"/>
      <c r="I277" s="529"/>
      <c r="J277" s="523"/>
      <c r="K277" s="523"/>
      <c r="L277" s="530"/>
    </row>
    <row r="278" spans="1:12" ht="12.75">
      <c r="A278" s="687"/>
      <c r="B278" s="522"/>
      <c r="C278" s="523"/>
      <c r="D278" s="527"/>
      <c r="E278" s="523"/>
      <c r="F278" s="523"/>
      <c r="G278" s="528"/>
      <c r="H278" s="529"/>
      <c r="I278" s="529"/>
      <c r="J278" s="523"/>
      <c r="K278" s="523"/>
      <c r="L278" s="530"/>
    </row>
    <row r="279" spans="1:12" ht="12.75">
      <c r="A279" s="687"/>
      <c r="B279" s="522"/>
      <c r="C279" s="523"/>
      <c r="D279" s="527"/>
      <c r="E279" s="523"/>
      <c r="F279" s="523"/>
      <c r="G279" s="528"/>
      <c r="H279" s="529"/>
      <c r="I279" s="529"/>
      <c r="J279" s="523"/>
      <c r="K279" s="523"/>
      <c r="L279" s="530"/>
    </row>
    <row r="280" spans="1:12" ht="12.75">
      <c r="A280" s="687"/>
      <c r="B280" s="522"/>
      <c r="C280" s="523"/>
      <c r="D280" s="527"/>
      <c r="E280" s="523"/>
      <c r="F280" s="523"/>
      <c r="G280" s="528"/>
      <c r="H280" s="529"/>
      <c r="I280" s="529"/>
      <c r="J280" s="523"/>
      <c r="K280" s="523"/>
      <c r="L280" s="530"/>
    </row>
    <row r="281" spans="1:12" ht="12.75">
      <c r="A281" s="687"/>
      <c r="B281" s="522"/>
      <c r="C281" s="523"/>
      <c r="D281" s="527"/>
      <c r="E281" s="523"/>
      <c r="F281" s="523"/>
      <c r="G281" s="528"/>
      <c r="H281" s="529"/>
      <c r="I281" s="529"/>
      <c r="J281" s="523"/>
      <c r="K281" s="523"/>
      <c r="L281" s="530"/>
    </row>
    <row r="282" spans="1:12" ht="12.75">
      <c r="A282" s="687"/>
      <c r="B282" s="522"/>
      <c r="C282" s="523"/>
      <c r="D282" s="527"/>
      <c r="E282" s="523"/>
      <c r="F282" s="523"/>
      <c r="G282" s="528"/>
      <c r="H282" s="529"/>
      <c r="I282" s="529"/>
      <c r="J282" s="523"/>
      <c r="K282" s="523"/>
      <c r="L282" s="530"/>
    </row>
    <row r="283" spans="1:12" ht="12.75">
      <c r="A283" s="687"/>
      <c r="B283" s="522"/>
      <c r="C283" s="523"/>
      <c r="D283" s="527"/>
      <c r="E283" s="523"/>
      <c r="F283" s="523"/>
      <c r="G283" s="528"/>
      <c r="H283" s="529"/>
      <c r="I283" s="529"/>
      <c r="J283" s="523"/>
      <c r="K283" s="523"/>
      <c r="L283" s="530"/>
    </row>
    <row r="284" spans="1:12" ht="12.75">
      <c r="A284" s="687"/>
      <c r="B284" s="522"/>
      <c r="C284" s="523"/>
      <c r="D284" s="527"/>
      <c r="E284" s="523"/>
      <c r="F284" s="523"/>
      <c r="G284" s="528"/>
      <c r="H284" s="529"/>
      <c r="I284" s="529"/>
      <c r="J284" s="523"/>
      <c r="K284" s="523"/>
      <c r="L284" s="530"/>
    </row>
    <row r="285" spans="1:12" ht="12.75">
      <c r="A285" s="687"/>
      <c r="B285" s="522"/>
      <c r="C285" s="523"/>
      <c r="D285" s="527"/>
      <c r="E285" s="523"/>
      <c r="F285" s="523"/>
      <c r="G285" s="528"/>
      <c r="H285" s="529"/>
      <c r="I285" s="529"/>
      <c r="J285" s="523"/>
      <c r="K285" s="523"/>
      <c r="L285" s="530"/>
    </row>
    <row r="286" spans="1:12" ht="12.75">
      <c r="A286" s="687"/>
      <c r="B286" s="522"/>
      <c r="C286" s="523"/>
      <c r="D286" s="527"/>
      <c r="E286" s="523"/>
      <c r="F286" s="523"/>
      <c r="G286" s="528"/>
      <c r="H286" s="529"/>
      <c r="I286" s="529"/>
      <c r="J286" s="523"/>
      <c r="K286" s="523"/>
      <c r="L286" s="530"/>
    </row>
    <row r="287" spans="1:12" ht="12.75">
      <c r="A287" s="687"/>
      <c r="B287" s="522"/>
      <c r="C287" s="523"/>
      <c r="D287" s="527"/>
      <c r="E287" s="523"/>
      <c r="F287" s="523"/>
      <c r="G287" s="528"/>
      <c r="H287" s="529"/>
      <c r="I287" s="529"/>
      <c r="J287" s="523"/>
      <c r="K287" s="523"/>
      <c r="L287" s="530"/>
    </row>
    <row r="288" spans="1:12" ht="12.75">
      <c r="A288" s="687"/>
      <c r="B288" s="522"/>
      <c r="C288" s="523"/>
      <c r="D288" s="527"/>
      <c r="E288" s="523"/>
      <c r="F288" s="523"/>
      <c r="G288" s="528"/>
      <c r="H288" s="529"/>
      <c r="I288" s="529"/>
      <c r="J288" s="523"/>
      <c r="K288" s="523"/>
      <c r="L288" s="530"/>
    </row>
    <row r="289" spans="1:12" ht="12.75">
      <c r="A289" s="687"/>
      <c r="B289" s="522"/>
      <c r="C289" s="523"/>
      <c r="D289" s="527"/>
      <c r="E289" s="523"/>
      <c r="F289" s="523"/>
      <c r="G289" s="528"/>
      <c r="H289" s="529"/>
      <c r="I289" s="529"/>
      <c r="J289" s="523"/>
      <c r="K289" s="523"/>
      <c r="L289" s="530"/>
    </row>
    <row r="290" spans="1:12" ht="12.75">
      <c r="A290" s="687"/>
      <c r="B290" s="522"/>
      <c r="C290" s="523"/>
      <c r="D290" s="527"/>
      <c r="E290" s="523"/>
      <c r="F290" s="523"/>
      <c r="G290" s="528"/>
      <c r="H290" s="529"/>
      <c r="I290" s="529"/>
      <c r="J290" s="523"/>
      <c r="K290" s="523"/>
      <c r="L290" s="530"/>
    </row>
    <row r="291" spans="1:12" ht="12.75">
      <c r="A291" s="687"/>
      <c r="B291" s="522"/>
      <c r="C291" s="523"/>
      <c r="D291" s="527"/>
      <c r="E291" s="523"/>
      <c r="F291" s="523"/>
      <c r="G291" s="528"/>
      <c r="H291" s="529"/>
      <c r="I291" s="529"/>
      <c r="J291" s="523"/>
      <c r="K291" s="523"/>
      <c r="L291" s="530"/>
    </row>
    <row r="292" spans="1:12" ht="12.75">
      <c r="A292" s="687"/>
      <c r="B292" s="522"/>
      <c r="C292" s="523"/>
      <c r="D292" s="527"/>
      <c r="E292" s="523"/>
      <c r="F292" s="523"/>
      <c r="G292" s="528"/>
      <c r="H292" s="529"/>
      <c r="I292" s="529"/>
      <c r="J292" s="523"/>
      <c r="K292" s="523"/>
      <c r="L292" s="530"/>
    </row>
    <row r="293" spans="1:12" ht="12.75">
      <c r="A293" s="687"/>
      <c r="B293" s="522"/>
      <c r="C293" s="523"/>
      <c r="D293" s="527"/>
      <c r="E293" s="523"/>
      <c r="F293" s="523"/>
      <c r="G293" s="528"/>
      <c r="H293" s="529"/>
      <c r="I293" s="529"/>
      <c r="J293" s="523"/>
      <c r="K293" s="523"/>
      <c r="L293" s="530"/>
    </row>
    <row r="294" spans="1:12" ht="12.75">
      <c r="A294" s="687"/>
      <c r="B294" s="522"/>
      <c r="C294" s="523"/>
      <c r="D294" s="527"/>
      <c r="E294" s="523"/>
      <c r="F294" s="523"/>
      <c r="G294" s="528"/>
      <c r="H294" s="529"/>
      <c r="I294" s="529"/>
      <c r="J294" s="523"/>
      <c r="K294" s="523"/>
      <c r="L294" s="530"/>
    </row>
    <row r="295" spans="1:12" ht="12.75">
      <c r="A295" s="687"/>
      <c r="B295" s="522"/>
      <c r="C295" s="523"/>
      <c r="D295" s="527"/>
      <c r="E295" s="523"/>
      <c r="F295" s="523"/>
      <c r="G295" s="528"/>
      <c r="H295" s="529"/>
      <c r="I295" s="529"/>
      <c r="J295" s="523"/>
      <c r="K295" s="523"/>
      <c r="L295" s="530"/>
    </row>
    <row r="296" spans="1:12" ht="12.75">
      <c r="A296" s="687"/>
      <c r="B296" s="522"/>
      <c r="C296" s="523"/>
      <c r="D296" s="527"/>
      <c r="E296" s="523"/>
      <c r="F296" s="523"/>
      <c r="G296" s="528"/>
      <c r="H296" s="529"/>
      <c r="I296" s="529"/>
      <c r="J296" s="523"/>
      <c r="K296" s="523"/>
      <c r="L296" s="530"/>
    </row>
    <row r="297" spans="1:12" ht="12.75">
      <c r="A297" s="687"/>
      <c r="B297" s="522"/>
      <c r="C297" s="523"/>
      <c r="D297" s="527"/>
      <c r="E297" s="523"/>
      <c r="F297" s="523"/>
      <c r="G297" s="528"/>
      <c r="H297" s="529"/>
      <c r="I297" s="529"/>
      <c r="J297" s="523"/>
      <c r="K297" s="523"/>
      <c r="L297" s="530"/>
    </row>
    <row r="298" spans="1:12" ht="12.75">
      <c r="A298" s="687"/>
      <c r="B298" s="522"/>
      <c r="C298" s="523"/>
      <c r="D298" s="527"/>
      <c r="E298" s="523"/>
      <c r="F298" s="523"/>
      <c r="G298" s="528"/>
      <c r="H298" s="529"/>
      <c r="I298" s="529"/>
      <c r="J298" s="523"/>
      <c r="K298" s="523"/>
      <c r="L298" s="530"/>
    </row>
    <row r="299" spans="1:12" ht="12.75">
      <c r="A299" s="687"/>
      <c r="B299" s="522"/>
      <c r="C299" s="523"/>
      <c r="D299" s="527"/>
      <c r="E299" s="523"/>
      <c r="F299" s="523"/>
      <c r="G299" s="528"/>
      <c r="H299" s="529"/>
      <c r="I299" s="529"/>
      <c r="J299" s="523"/>
      <c r="K299" s="523"/>
      <c r="L299" s="530"/>
    </row>
    <row r="300" spans="1:12" ht="12.75">
      <c r="A300" s="687"/>
      <c r="B300" s="522"/>
      <c r="C300" s="523"/>
      <c r="D300" s="527"/>
      <c r="E300" s="523"/>
      <c r="F300" s="523"/>
      <c r="G300" s="528"/>
      <c r="H300" s="529"/>
      <c r="I300" s="529"/>
      <c r="J300" s="523"/>
      <c r="K300" s="523"/>
      <c r="L300" s="530"/>
    </row>
    <row r="301" spans="1:12" ht="12.75">
      <c r="A301" s="687"/>
      <c r="B301" s="522"/>
      <c r="C301" s="523"/>
      <c r="D301" s="527"/>
      <c r="E301" s="523"/>
      <c r="F301" s="523"/>
      <c r="G301" s="528"/>
      <c r="H301" s="529"/>
      <c r="I301" s="529"/>
      <c r="J301" s="523"/>
      <c r="K301" s="523"/>
      <c r="L301" s="530"/>
    </row>
    <row r="302" spans="1:12" ht="12.75">
      <c r="A302" s="687"/>
      <c r="B302" s="522"/>
      <c r="C302" s="523"/>
      <c r="D302" s="527"/>
      <c r="E302" s="523"/>
      <c r="F302" s="523"/>
      <c r="G302" s="528"/>
      <c r="H302" s="529"/>
      <c r="I302" s="529"/>
      <c r="J302" s="523"/>
      <c r="K302" s="523"/>
      <c r="L302" s="530"/>
    </row>
    <row r="303" spans="1:12" ht="12.75">
      <c r="A303" s="687"/>
      <c r="B303" s="522"/>
      <c r="C303" s="523"/>
      <c r="D303" s="527"/>
      <c r="E303" s="523"/>
      <c r="F303" s="523"/>
      <c r="G303" s="528"/>
      <c r="H303" s="529"/>
      <c r="I303" s="529"/>
      <c r="J303" s="523"/>
      <c r="K303" s="523"/>
      <c r="L303" s="530"/>
    </row>
    <row r="304" spans="1:12" ht="12.75">
      <c r="A304" s="687"/>
      <c r="B304" s="522"/>
      <c r="C304" s="523"/>
      <c r="D304" s="527"/>
      <c r="E304" s="523"/>
      <c r="F304" s="523"/>
      <c r="G304" s="528"/>
      <c r="H304" s="529"/>
      <c r="I304" s="529"/>
      <c r="J304" s="523"/>
      <c r="K304" s="523"/>
      <c r="L304" s="530"/>
    </row>
    <row r="305" spans="1:12" ht="12.75">
      <c r="A305" s="687"/>
      <c r="B305" s="522"/>
      <c r="C305" s="523"/>
      <c r="D305" s="527"/>
      <c r="E305" s="523"/>
      <c r="F305" s="523"/>
      <c r="G305" s="528"/>
      <c r="H305" s="529"/>
      <c r="I305" s="529"/>
      <c r="J305" s="523"/>
      <c r="K305" s="523"/>
      <c r="L305" s="530"/>
    </row>
    <row r="306" spans="1:12" ht="12.75">
      <c r="A306" s="687"/>
      <c r="B306" s="522"/>
      <c r="C306" s="523"/>
      <c r="D306" s="527"/>
      <c r="E306" s="523"/>
      <c r="F306" s="523"/>
      <c r="G306" s="528"/>
      <c r="H306" s="529"/>
      <c r="I306" s="529"/>
      <c r="J306" s="523"/>
      <c r="K306" s="523"/>
      <c r="L306" s="530"/>
    </row>
    <row r="307" spans="1:12" ht="12.75">
      <c r="A307" s="687"/>
      <c r="B307" s="522"/>
      <c r="C307" s="523"/>
      <c r="D307" s="531"/>
      <c r="E307" s="523"/>
      <c r="F307" s="523"/>
      <c r="G307" s="528"/>
      <c r="H307" s="529"/>
      <c r="I307" s="529"/>
      <c r="J307" s="523"/>
      <c r="K307" s="523"/>
      <c r="L307" s="530"/>
    </row>
    <row r="308" spans="1:12" ht="12.75">
      <c r="A308" s="687"/>
      <c r="B308" s="522"/>
      <c r="C308" s="523"/>
      <c r="D308" s="527"/>
      <c r="E308" s="523"/>
      <c r="F308" s="523"/>
      <c r="G308" s="528"/>
      <c r="H308" s="529"/>
      <c r="I308" s="529"/>
      <c r="J308" s="523"/>
      <c r="K308" s="523"/>
      <c r="L308" s="530"/>
    </row>
    <row r="309" spans="1:12" ht="12.75">
      <c r="A309" s="687"/>
      <c r="B309" s="522"/>
      <c r="C309" s="523"/>
      <c r="D309" s="527"/>
      <c r="E309" s="523"/>
      <c r="F309" s="523"/>
      <c r="G309" s="528"/>
      <c r="H309" s="529"/>
      <c r="I309" s="529"/>
      <c r="J309" s="523"/>
      <c r="K309" s="523"/>
      <c r="L309" s="530"/>
    </row>
    <row r="310" spans="1:12" ht="12.75">
      <c r="A310" s="687"/>
      <c r="B310" s="522"/>
      <c r="C310" s="523"/>
      <c r="D310" s="527"/>
      <c r="E310" s="523"/>
      <c r="F310" s="523"/>
      <c r="G310" s="528"/>
      <c r="H310" s="529"/>
      <c r="I310" s="529"/>
      <c r="J310" s="523"/>
      <c r="K310" s="523"/>
      <c r="L310" s="530"/>
    </row>
    <row r="311" spans="1:12" ht="12.75">
      <c r="A311" s="687"/>
      <c r="B311" s="522"/>
      <c r="C311" s="523"/>
      <c r="D311" s="527"/>
      <c r="E311" s="523"/>
      <c r="F311" s="523"/>
      <c r="G311" s="528"/>
      <c r="H311" s="529"/>
      <c r="I311" s="529"/>
      <c r="J311" s="523"/>
      <c r="K311" s="523"/>
      <c r="L311" s="530"/>
    </row>
    <row r="312" spans="1:12" ht="12.75">
      <c r="A312" s="687"/>
      <c r="B312" s="522"/>
      <c r="C312" s="523"/>
      <c r="D312" s="527"/>
      <c r="E312" s="523"/>
      <c r="F312" s="523"/>
      <c r="G312" s="528"/>
      <c r="H312" s="529"/>
      <c r="I312" s="529"/>
      <c r="J312" s="523"/>
      <c r="K312" s="523"/>
      <c r="L312" s="530"/>
    </row>
    <row r="313" spans="1:12" ht="12.75">
      <c r="A313" s="687"/>
      <c r="B313" s="522"/>
      <c r="C313" s="523"/>
      <c r="D313" s="527"/>
      <c r="E313" s="523"/>
      <c r="F313" s="523"/>
      <c r="G313" s="528"/>
      <c r="H313" s="529"/>
      <c r="I313" s="529"/>
      <c r="J313" s="523"/>
      <c r="K313" s="523"/>
      <c r="L313" s="530"/>
    </row>
    <row r="314" spans="1:12" ht="12.75">
      <c r="A314" s="687"/>
      <c r="B314" s="522"/>
      <c r="C314" s="523"/>
      <c r="D314" s="527"/>
      <c r="E314" s="523"/>
      <c r="F314" s="523"/>
      <c r="G314" s="528"/>
      <c r="H314" s="529"/>
      <c r="I314" s="529"/>
      <c r="J314" s="523"/>
      <c r="K314" s="523"/>
      <c r="L314" s="530"/>
    </row>
    <row r="315" spans="1:12" ht="12.75">
      <c r="A315" s="687"/>
      <c r="B315" s="522"/>
      <c r="C315" s="523"/>
      <c r="D315" s="531"/>
      <c r="E315" s="523"/>
      <c r="F315" s="523"/>
      <c r="G315" s="528"/>
      <c r="H315" s="529"/>
      <c r="I315" s="529"/>
      <c r="J315" s="523"/>
      <c r="K315" s="523"/>
      <c r="L315" s="530"/>
    </row>
    <row r="316" spans="1:12" ht="12.75">
      <c r="A316" s="687"/>
      <c r="B316" s="522"/>
      <c r="C316" s="523"/>
      <c r="D316" s="531"/>
      <c r="E316" s="523"/>
      <c r="F316" s="523"/>
      <c r="G316" s="528"/>
      <c r="H316" s="529"/>
      <c r="I316" s="529"/>
      <c r="J316" s="523"/>
      <c r="K316" s="523"/>
      <c r="L316" s="530"/>
    </row>
    <row r="317" spans="1:12" ht="12.75">
      <c r="A317" s="687"/>
      <c r="B317" s="522"/>
      <c r="C317" s="523"/>
      <c r="D317" s="527"/>
      <c r="E317" s="523"/>
      <c r="F317" s="523"/>
      <c r="G317" s="528"/>
      <c r="H317" s="529"/>
      <c r="I317" s="529"/>
      <c r="J317" s="523"/>
      <c r="K317" s="523"/>
      <c r="L317" s="530"/>
    </row>
    <row r="318" spans="1:12" ht="12.75">
      <c r="A318" s="687"/>
      <c r="B318" s="522"/>
      <c r="C318" s="523"/>
      <c r="D318" s="527"/>
      <c r="E318" s="523"/>
      <c r="F318" s="523"/>
      <c r="G318" s="528"/>
      <c r="H318" s="529"/>
      <c r="I318" s="529"/>
      <c r="J318" s="523"/>
      <c r="K318" s="523"/>
      <c r="L318" s="530"/>
    </row>
    <row r="319" spans="1:12" ht="12.75">
      <c r="A319" s="687"/>
      <c r="B319" s="522"/>
      <c r="C319" s="523"/>
      <c r="D319" s="527"/>
      <c r="E319" s="523"/>
      <c r="F319" s="523"/>
      <c r="G319" s="528"/>
      <c r="H319" s="529"/>
      <c r="I319" s="529"/>
      <c r="J319" s="523"/>
      <c r="K319" s="523"/>
      <c r="L319" s="530"/>
    </row>
    <row r="320" spans="1:12" ht="12.75">
      <c r="A320" s="687"/>
      <c r="B320" s="522"/>
      <c r="C320" s="523"/>
      <c r="D320" s="527"/>
      <c r="E320" s="523"/>
      <c r="F320" s="523"/>
      <c r="G320" s="528"/>
      <c r="H320" s="529"/>
      <c r="I320" s="529"/>
      <c r="J320" s="523"/>
      <c r="K320" s="523"/>
      <c r="L320" s="530"/>
    </row>
    <row r="321" spans="1:12" ht="12.75">
      <c r="A321" s="687"/>
      <c r="B321" s="522"/>
      <c r="C321" s="523"/>
      <c r="D321" s="527"/>
      <c r="E321" s="523"/>
      <c r="F321" s="523"/>
      <c r="G321" s="528"/>
      <c r="H321" s="529"/>
      <c r="I321" s="529"/>
      <c r="J321" s="523"/>
      <c r="K321" s="523"/>
      <c r="L321" s="530"/>
    </row>
    <row r="322" spans="1:12" ht="12.75">
      <c r="A322" s="687"/>
      <c r="B322" s="522"/>
      <c r="C322" s="523"/>
      <c r="D322" s="527"/>
      <c r="E322" s="523"/>
      <c r="F322" s="523"/>
      <c r="G322" s="528"/>
      <c r="H322" s="529"/>
      <c r="I322" s="529"/>
      <c r="J322" s="523"/>
      <c r="K322" s="523"/>
      <c r="L322" s="530"/>
    </row>
    <row r="323" spans="1:12" ht="12.75">
      <c r="A323" s="687"/>
      <c r="B323" s="522"/>
      <c r="C323" s="523"/>
      <c r="D323" s="527"/>
      <c r="E323" s="523"/>
      <c r="F323" s="523"/>
      <c r="G323" s="528"/>
      <c r="H323" s="529"/>
      <c r="I323" s="529"/>
      <c r="J323" s="523"/>
      <c r="K323" s="523"/>
      <c r="L323" s="530"/>
    </row>
    <row r="324" spans="1:12" ht="12.75">
      <c r="A324" s="687"/>
      <c r="B324" s="522"/>
      <c r="C324" s="523"/>
      <c r="D324" s="527"/>
      <c r="E324" s="523"/>
      <c r="F324" s="523"/>
      <c r="G324" s="528"/>
      <c r="H324" s="529"/>
      <c r="I324" s="529"/>
      <c r="J324" s="523"/>
      <c r="K324" s="523"/>
      <c r="L324" s="530"/>
    </row>
    <row r="325" spans="1:12" ht="12.75">
      <c r="A325" s="687"/>
      <c r="B325" s="522"/>
      <c r="C325" s="523"/>
      <c r="D325" s="527"/>
      <c r="E325" s="523"/>
      <c r="F325" s="523"/>
      <c r="G325" s="528"/>
      <c r="H325" s="529"/>
      <c r="I325" s="529"/>
      <c r="J325" s="523"/>
      <c r="K325" s="523"/>
      <c r="L325" s="530"/>
    </row>
    <row r="326" spans="1:12" ht="12.75">
      <c r="A326" s="687"/>
      <c r="B326" s="522"/>
      <c r="C326" s="523"/>
      <c r="D326" s="527"/>
      <c r="E326" s="523"/>
      <c r="F326" s="523"/>
      <c r="G326" s="528"/>
      <c r="H326" s="529"/>
      <c r="I326" s="529"/>
      <c r="J326" s="523"/>
      <c r="K326" s="523"/>
      <c r="L326" s="530"/>
    </row>
    <row r="327" spans="1:12" ht="12.75">
      <c r="A327" s="687"/>
      <c r="B327" s="522"/>
      <c r="C327" s="523"/>
      <c r="D327" s="527"/>
      <c r="E327" s="523"/>
      <c r="F327" s="523"/>
      <c r="G327" s="528"/>
      <c r="H327" s="529"/>
      <c r="I327" s="529"/>
      <c r="J327" s="523"/>
      <c r="K327" s="523"/>
      <c r="L327" s="530"/>
    </row>
    <row r="328" spans="1:12" ht="12.75">
      <c r="A328" s="687"/>
      <c r="B328" s="522"/>
      <c r="C328" s="523"/>
      <c r="D328" s="527"/>
      <c r="E328" s="523"/>
      <c r="F328" s="523"/>
      <c r="G328" s="528"/>
      <c r="H328" s="529"/>
      <c r="I328" s="529"/>
      <c r="J328" s="523"/>
      <c r="K328" s="523"/>
      <c r="L328" s="530"/>
    </row>
    <row r="329" spans="1:12" ht="12.75">
      <c r="A329" s="687"/>
      <c r="B329" s="522"/>
      <c r="C329" s="523"/>
      <c r="D329" s="527"/>
      <c r="E329" s="523"/>
      <c r="F329" s="523"/>
      <c r="G329" s="528"/>
      <c r="H329" s="529"/>
      <c r="I329" s="529"/>
      <c r="J329" s="523"/>
      <c r="K329" s="523"/>
      <c r="L329" s="530"/>
    </row>
    <row r="330" spans="1:12" ht="12.75">
      <c r="A330" s="687"/>
      <c r="B330" s="522"/>
      <c r="C330" s="523"/>
      <c r="D330" s="527"/>
      <c r="E330" s="523"/>
      <c r="F330" s="523"/>
      <c r="G330" s="528"/>
      <c r="H330" s="529"/>
      <c r="I330" s="529"/>
      <c r="J330" s="523"/>
      <c r="K330" s="523"/>
      <c r="L330" s="530"/>
    </row>
    <row r="331" spans="1:12" ht="12.75">
      <c r="A331" s="687"/>
      <c r="B331" s="522"/>
      <c r="C331" s="523"/>
      <c r="D331" s="527"/>
      <c r="E331" s="523"/>
      <c r="F331" s="523"/>
      <c r="G331" s="528"/>
      <c r="H331" s="529"/>
      <c r="I331" s="529"/>
      <c r="J331" s="523"/>
      <c r="K331" s="523"/>
      <c r="L331" s="530"/>
    </row>
    <row r="332" spans="1:12" ht="12.75">
      <c r="A332" s="687"/>
      <c r="B332" s="522"/>
      <c r="C332" s="523"/>
      <c r="D332" s="527"/>
      <c r="E332" s="523"/>
      <c r="F332" s="523"/>
      <c r="G332" s="528"/>
      <c r="H332" s="529"/>
      <c r="I332" s="529"/>
      <c r="J332" s="523"/>
      <c r="K332" s="523"/>
      <c r="L332" s="530"/>
    </row>
    <row r="333" spans="1:12" ht="12.75">
      <c r="A333" s="687"/>
      <c r="B333" s="522"/>
      <c r="C333" s="523"/>
      <c r="D333" s="527"/>
      <c r="E333" s="523"/>
      <c r="F333" s="523"/>
      <c r="G333" s="528"/>
      <c r="H333" s="529"/>
      <c r="I333" s="529"/>
      <c r="J333" s="523"/>
      <c r="K333" s="523"/>
      <c r="L333" s="530"/>
    </row>
    <row r="334" spans="1:12" ht="12.75">
      <c r="A334" s="687"/>
      <c r="B334" s="522"/>
      <c r="C334" s="523"/>
      <c r="D334" s="527"/>
      <c r="E334" s="523"/>
      <c r="F334" s="523"/>
      <c r="G334" s="528"/>
      <c r="H334" s="529"/>
      <c r="I334" s="529"/>
      <c r="J334" s="523"/>
      <c r="K334" s="523"/>
      <c r="L334" s="530"/>
    </row>
    <row r="335" spans="1:12" ht="12.75">
      <c r="A335" s="687"/>
      <c r="B335" s="522"/>
      <c r="C335" s="523"/>
      <c r="D335" s="527"/>
      <c r="E335" s="523"/>
      <c r="F335" s="523"/>
      <c r="G335" s="528"/>
      <c r="H335" s="529"/>
      <c r="I335" s="529"/>
      <c r="J335" s="523"/>
      <c r="K335" s="523"/>
      <c r="L335" s="530"/>
    </row>
    <row r="336" spans="1:12" ht="12.75">
      <c r="A336" s="687"/>
      <c r="B336" s="522"/>
      <c r="C336" s="523"/>
      <c r="D336" s="527"/>
      <c r="E336" s="523"/>
      <c r="F336" s="523"/>
      <c r="G336" s="528"/>
      <c r="H336" s="529"/>
      <c r="I336" s="529"/>
      <c r="J336" s="523"/>
      <c r="K336" s="523"/>
      <c r="L336" s="530"/>
    </row>
    <row r="337" spans="1:12" ht="12.75">
      <c r="A337" s="687"/>
      <c r="B337" s="522"/>
      <c r="C337" s="523"/>
      <c r="D337" s="527"/>
      <c r="E337" s="523"/>
      <c r="F337" s="523"/>
      <c r="G337" s="528"/>
      <c r="H337" s="529"/>
      <c r="I337" s="529"/>
      <c r="J337" s="523"/>
      <c r="K337" s="523"/>
      <c r="L337" s="530"/>
    </row>
    <row r="338" spans="1:12" ht="12.75">
      <c r="A338" s="687"/>
      <c r="B338" s="522"/>
      <c r="C338" s="523"/>
      <c r="D338" s="527"/>
      <c r="E338" s="523"/>
      <c r="F338" s="523"/>
      <c r="G338" s="528"/>
      <c r="H338" s="529"/>
      <c r="I338" s="529"/>
      <c r="J338" s="523"/>
      <c r="K338" s="523"/>
      <c r="L338" s="530"/>
    </row>
    <row r="339" spans="1:12" ht="12.75">
      <c r="A339" s="687"/>
      <c r="B339" s="522"/>
      <c r="C339" s="523"/>
      <c r="D339" s="527"/>
      <c r="E339" s="523"/>
      <c r="F339" s="523"/>
      <c r="G339" s="528"/>
      <c r="H339" s="529"/>
      <c r="I339" s="529"/>
      <c r="J339" s="523"/>
      <c r="K339" s="523"/>
      <c r="L339" s="530"/>
    </row>
    <row r="340" spans="1:12" ht="12.75">
      <c r="A340" s="687"/>
      <c r="B340" s="522"/>
      <c r="C340" s="523"/>
      <c r="D340" s="527"/>
      <c r="E340" s="523"/>
      <c r="F340" s="523"/>
      <c r="G340" s="528"/>
      <c r="H340" s="529"/>
      <c r="I340" s="529"/>
      <c r="J340" s="523"/>
      <c r="K340" s="523"/>
      <c r="L340" s="530"/>
    </row>
    <row r="341" spans="1:12" ht="12.75">
      <c r="A341" s="687"/>
      <c r="B341" s="522"/>
      <c r="C341" s="523"/>
      <c r="D341" s="527"/>
      <c r="E341" s="523"/>
      <c r="F341" s="523"/>
      <c r="G341" s="528"/>
      <c r="H341" s="529"/>
      <c r="I341" s="529"/>
      <c r="J341" s="523"/>
      <c r="K341" s="523"/>
      <c r="L341" s="530"/>
    </row>
    <row r="342" spans="1:12" ht="12.75">
      <c r="A342" s="687"/>
      <c r="B342" s="522"/>
      <c r="C342" s="523"/>
      <c r="D342" s="527"/>
      <c r="E342" s="523"/>
      <c r="F342" s="523"/>
      <c r="G342" s="528"/>
      <c r="H342" s="529"/>
      <c r="I342" s="529"/>
      <c r="J342" s="523"/>
      <c r="K342" s="523"/>
      <c r="L342" s="530"/>
    </row>
    <row r="343" spans="1:12" ht="12.75">
      <c r="A343" s="687"/>
      <c r="B343" s="522"/>
      <c r="C343" s="523"/>
      <c r="D343" s="527"/>
      <c r="E343" s="523"/>
      <c r="F343" s="523"/>
      <c r="G343" s="528"/>
      <c r="H343" s="529"/>
      <c r="I343" s="529"/>
      <c r="J343" s="523"/>
      <c r="K343" s="523"/>
      <c r="L343" s="530"/>
    </row>
    <row r="344" spans="1:12" ht="12.75">
      <c r="A344" s="687"/>
      <c r="B344" s="522"/>
      <c r="C344" s="523"/>
      <c r="D344" s="527"/>
      <c r="E344" s="523"/>
      <c r="F344" s="523"/>
      <c r="G344" s="528"/>
      <c r="H344" s="529"/>
      <c r="I344" s="529"/>
      <c r="J344" s="523"/>
      <c r="K344" s="523"/>
      <c r="L344" s="530"/>
    </row>
    <row r="345" spans="1:12" ht="12.75">
      <c r="A345" s="687"/>
      <c r="B345" s="522"/>
      <c r="C345" s="523"/>
      <c r="D345" s="527"/>
      <c r="E345" s="523"/>
      <c r="F345" s="523"/>
      <c r="G345" s="528"/>
      <c r="H345" s="529"/>
      <c r="I345" s="529"/>
      <c r="J345" s="523"/>
      <c r="K345" s="523"/>
      <c r="L345" s="530"/>
    </row>
    <row r="346" spans="1:12" ht="12.75">
      <c r="A346" s="687"/>
      <c r="B346" s="522"/>
      <c r="C346" s="523"/>
      <c r="D346" s="527"/>
      <c r="E346" s="523"/>
      <c r="F346" s="523"/>
      <c r="G346" s="528"/>
      <c r="H346" s="529"/>
      <c r="I346" s="529"/>
      <c r="J346" s="523"/>
      <c r="K346" s="523"/>
      <c r="L346" s="530"/>
    </row>
    <row r="347" spans="1:12" ht="12.75">
      <c r="A347" s="687"/>
      <c r="B347" s="522"/>
      <c r="C347" s="523"/>
      <c r="D347" s="531"/>
      <c r="E347" s="523"/>
      <c r="F347" s="523"/>
      <c r="G347" s="528"/>
      <c r="H347" s="529"/>
      <c r="I347" s="529"/>
      <c r="J347" s="523"/>
      <c r="K347" s="523"/>
      <c r="L347" s="530"/>
    </row>
    <row r="348" spans="1:12" ht="12.75">
      <c r="A348" s="687"/>
      <c r="B348" s="522"/>
      <c r="C348" s="523"/>
      <c r="D348" s="531"/>
      <c r="E348" s="523"/>
      <c r="F348" s="523"/>
      <c r="G348" s="528"/>
      <c r="H348" s="529"/>
      <c r="I348" s="529"/>
      <c r="J348" s="523"/>
      <c r="K348" s="523"/>
      <c r="L348" s="530"/>
    </row>
    <row r="349" spans="1:12" ht="12.75">
      <c r="A349" s="687"/>
      <c r="B349" s="522"/>
      <c r="C349" s="523"/>
      <c r="D349" s="527"/>
      <c r="E349" s="523"/>
      <c r="F349" s="523"/>
      <c r="G349" s="528"/>
      <c r="H349" s="529"/>
      <c r="I349" s="529"/>
      <c r="J349" s="523"/>
      <c r="K349" s="523"/>
      <c r="L349" s="530"/>
    </row>
    <row r="350" spans="1:12" ht="12.75">
      <c r="A350" s="687"/>
      <c r="B350" s="522"/>
      <c r="C350" s="523"/>
      <c r="D350" s="527"/>
      <c r="E350" s="523"/>
      <c r="F350" s="523"/>
      <c r="G350" s="528"/>
      <c r="H350" s="529"/>
      <c r="I350" s="529"/>
      <c r="J350" s="523"/>
      <c r="K350" s="523"/>
      <c r="L350" s="530"/>
    </row>
    <row r="351" spans="1:12" ht="12.75">
      <c r="A351" s="687"/>
      <c r="B351" s="522"/>
      <c r="C351" s="523"/>
      <c r="D351" s="527"/>
      <c r="E351" s="523"/>
      <c r="F351" s="523"/>
      <c r="G351" s="528"/>
      <c r="H351" s="529"/>
      <c r="I351" s="529"/>
      <c r="J351" s="523"/>
      <c r="K351" s="523"/>
      <c r="L351" s="530"/>
    </row>
    <row r="352" spans="1:12" ht="12.75">
      <c r="A352" s="687"/>
      <c r="B352" s="522"/>
      <c r="C352" s="523"/>
      <c r="D352" s="527"/>
      <c r="E352" s="523"/>
      <c r="F352" s="523"/>
      <c r="G352" s="528"/>
      <c r="H352" s="529"/>
      <c r="I352" s="529"/>
      <c r="J352" s="523"/>
      <c r="K352" s="523"/>
      <c r="L352" s="530"/>
    </row>
    <row r="353" spans="1:12" ht="12.75">
      <c r="A353" s="687"/>
      <c r="B353" s="522"/>
      <c r="C353" s="523"/>
      <c r="D353" s="527"/>
      <c r="E353" s="523"/>
      <c r="F353" s="523"/>
      <c r="G353" s="528"/>
      <c r="H353" s="529"/>
      <c r="I353" s="529"/>
      <c r="J353" s="523"/>
      <c r="K353" s="523"/>
      <c r="L353" s="530"/>
    </row>
    <row r="354" spans="1:12" ht="12.75">
      <c r="A354" s="687"/>
      <c r="B354" s="522"/>
      <c r="C354" s="523"/>
      <c r="D354" s="527"/>
      <c r="E354" s="523"/>
      <c r="F354" s="523"/>
      <c r="G354" s="528"/>
      <c r="H354" s="529"/>
      <c r="I354" s="529"/>
      <c r="J354" s="523"/>
      <c r="K354" s="523"/>
      <c r="L354" s="530"/>
    </row>
    <row r="355" spans="1:12" ht="12.75">
      <c r="A355" s="687"/>
      <c r="B355" s="522"/>
      <c r="C355" s="523"/>
      <c r="D355" s="527"/>
      <c r="E355" s="523"/>
      <c r="F355" s="523"/>
      <c r="G355" s="528"/>
      <c r="H355" s="529"/>
      <c r="I355" s="529"/>
      <c r="J355" s="523"/>
      <c r="K355" s="523"/>
      <c r="L355" s="530"/>
    </row>
    <row r="356" spans="1:12" ht="12.75">
      <c r="A356" s="687"/>
      <c r="B356" s="522"/>
      <c r="C356" s="523"/>
      <c r="D356" s="531"/>
      <c r="E356" s="523"/>
      <c r="F356" s="523"/>
      <c r="G356" s="528"/>
      <c r="H356" s="529"/>
      <c r="I356" s="529"/>
      <c r="J356" s="523"/>
      <c r="K356" s="523"/>
      <c r="L356" s="530"/>
    </row>
    <row r="357" spans="1:12" ht="12.75">
      <c r="A357" s="687"/>
      <c r="B357" s="522"/>
      <c r="C357" s="523"/>
      <c r="D357" s="527"/>
      <c r="E357" s="523"/>
      <c r="F357" s="523"/>
      <c r="G357" s="528"/>
      <c r="H357" s="529"/>
      <c r="I357" s="529"/>
      <c r="J357" s="523"/>
      <c r="K357" s="523"/>
      <c r="L357" s="530"/>
    </row>
    <row r="358" spans="1:12" ht="12.75">
      <c r="A358" s="687"/>
      <c r="B358" s="522"/>
      <c r="C358" s="523"/>
      <c r="D358" s="527"/>
      <c r="E358" s="523"/>
      <c r="F358" s="523"/>
      <c r="G358" s="528"/>
      <c r="H358" s="529"/>
      <c r="I358" s="529"/>
      <c r="J358" s="523"/>
      <c r="K358" s="523"/>
      <c r="L358" s="530"/>
    </row>
    <row r="359" spans="1:12" ht="12.75">
      <c r="A359" s="687"/>
      <c r="B359" s="522"/>
      <c r="C359" s="523"/>
      <c r="D359" s="527"/>
      <c r="E359" s="523"/>
      <c r="F359" s="523"/>
      <c r="G359" s="528"/>
      <c r="H359" s="529"/>
      <c r="I359" s="529"/>
      <c r="J359" s="523"/>
      <c r="K359" s="523"/>
      <c r="L359" s="530"/>
    </row>
    <row r="360" spans="1:12" ht="12.75">
      <c r="A360" s="687"/>
      <c r="B360" s="522"/>
      <c r="C360" s="523"/>
      <c r="D360" s="527"/>
      <c r="E360" s="523"/>
      <c r="F360" s="523"/>
      <c r="G360" s="528"/>
      <c r="H360" s="529"/>
      <c r="I360" s="529"/>
      <c r="J360" s="523"/>
      <c r="K360" s="523"/>
      <c r="L360" s="530"/>
    </row>
    <row r="361" spans="1:12" ht="12.75">
      <c r="A361" s="687"/>
      <c r="B361" s="522"/>
      <c r="C361" s="523"/>
      <c r="D361" s="527"/>
      <c r="E361" s="523"/>
      <c r="F361" s="523"/>
      <c r="G361" s="528"/>
      <c r="H361" s="529"/>
      <c r="I361" s="529"/>
      <c r="J361" s="523"/>
      <c r="K361" s="523"/>
      <c r="L361" s="530"/>
    </row>
    <row r="362" spans="1:12" ht="12.75">
      <c r="A362" s="687"/>
      <c r="B362" s="522"/>
      <c r="C362" s="523"/>
      <c r="D362" s="527"/>
      <c r="E362" s="523"/>
      <c r="F362" s="523"/>
      <c r="G362" s="528"/>
      <c r="H362" s="529"/>
      <c r="I362" s="529"/>
      <c r="J362" s="523"/>
      <c r="K362" s="523"/>
      <c r="L362" s="530"/>
    </row>
    <row r="363" spans="1:12" ht="12.75">
      <c r="A363" s="687"/>
      <c r="B363" s="522"/>
      <c r="C363" s="523"/>
      <c r="D363" s="531"/>
      <c r="E363" s="523"/>
      <c r="F363" s="523"/>
      <c r="G363" s="528"/>
      <c r="H363" s="529"/>
      <c r="I363" s="529"/>
      <c r="J363" s="523"/>
      <c r="K363" s="523"/>
      <c r="L363" s="530"/>
    </row>
    <row r="364" spans="1:12" ht="12.75">
      <c r="A364" s="687"/>
      <c r="B364" s="522"/>
      <c r="C364" s="523"/>
      <c r="D364" s="527"/>
      <c r="E364" s="523"/>
      <c r="F364" s="523"/>
      <c r="G364" s="528"/>
      <c r="H364" s="529"/>
      <c r="I364" s="529"/>
      <c r="J364" s="523"/>
      <c r="K364" s="523"/>
      <c r="L364" s="530"/>
    </row>
    <row r="365" spans="1:12" ht="12.75">
      <c r="A365" s="687"/>
      <c r="B365" s="522"/>
      <c r="C365" s="523"/>
      <c r="D365" s="527"/>
      <c r="E365" s="523"/>
      <c r="F365" s="523"/>
      <c r="G365" s="528"/>
      <c r="H365" s="529"/>
      <c r="I365" s="529"/>
      <c r="J365" s="523"/>
      <c r="K365" s="523"/>
      <c r="L365" s="530"/>
    </row>
    <row r="366" spans="1:12" ht="12.75">
      <c r="A366" s="687"/>
      <c r="B366" s="522"/>
      <c r="C366" s="523"/>
      <c r="D366" s="527"/>
      <c r="E366" s="523"/>
      <c r="F366" s="523"/>
      <c r="G366" s="528"/>
      <c r="H366" s="529"/>
      <c r="I366" s="529"/>
      <c r="J366" s="523"/>
      <c r="K366" s="523"/>
      <c r="L366" s="530"/>
    </row>
    <row r="367" spans="1:12" ht="12.75">
      <c r="A367" s="687"/>
      <c r="B367" s="522"/>
      <c r="C367" s="523"/>
      <c r="D367" s="527"/>
      <c r="E367" s="523"/>
      <c r="F367" s="523"/>
      <c r="G367" s="528"/>
      <c r="H367" s="529"/>
      <c r="I367" s="529"/>
      <c r="J367" s="523"/>
      <c r="K367" s="523"/>
      <c r="L367" s="530"/>
    </row>
    <row r="368" spans="1:12" ht="12.75">
      <c r="A368" s="687"/>
      <c r="B368" s="522"/>
      <c r="C368" s="523"/>
      <c r="D368" s="527"/>
      <c r="E368" s="523"/>
      <c r="F368" s="523"/>
      <c r="G368" s="528"/>
      <c r="H368" s="529"/>
      <c r="I368" s="529"/>
      <c r="J368" s="523"/>
      <c r="K368" s="523"/>
      <c r="L368" s="530"/>
    </row>
    <row r="369" spans="1:12" ht="12.75">
      <c r="A369" s="687"/>
      <c r="B369" s="522"/>
      <c r="C369" s="523"/>
      <c r="D369" s="527"/>
      <c r="E369" s="523"/>
      <c r="F369" s="523"/>
      <c r="G369" s="528"/>
      <c r="H369" s="529"/>
      <c r="I369" s="529"/>
      <c r="J369" s="523"/>
      <c r="K369" s="523"/>
      <c r="L369" s="530"/>
    </row>
    <row r="370" spans="1:12" ht="12.75">
      <c r="A370" s="687"/>
      <c r="B370" s="522"/>
      <c r="C370" s="523"/>
      <c r="D370" s="527"/>
      <c r="E370" s="523"/>
      <c r="F370" s="523"/>
      <c r="G370" s="528"/>
      <c r="H370" s="529"/>
      <c r="I370" s="529"/>
      <c r="J370" s="523"/>
      <c r="K370" s="523"/>
      <c r="L370" s="530"/>
    </row>
    <row r="371" spans="1:12" ht="12.75">
      <c r="A371" s="687"/>
      <c r="B371" s="522"/>
      <c r="C371" s="523"/>
      <c r="D371" s="527"/>
      <c r="E371" s="523"/>
      <c r="F371" s="523"/>
      <c r="G371" s="528"/>
      <c r="H371" s="529"/>
      <c r="I371" s="529"/>
      <c r="J371" s="523"/>
      <c r="K371" s="523"/>
      <c r="L371" s="530"/>
    </row>
    <row r="372" spans="1:12" ht="12.75">
      <c r="A372" s="687"/>
      <c r="B372" s="522"/>
      <c r="C372" s="523"/>
      <c r="D372" s="527"/>
      <c r="E372" s="523"/>
      <c r="F372" s="523"/>
      <c r="G372" s="528"/>
      <c r="H372" s="529"/>
      <c r="I372" s="529"/>
      <c r="J372" s="523"/>
      <c r="K372" s="523"/>
      <c r="L372" s="530"/>
    </row>
    <row r="373" spans="1:12" ht="12.75">
      <c r="A373" s="687"/>
      <c r="B373" s="522"/>
      <c r="C373" s="523"/>
      <c r="D373" s="527"/>
      <c r="E373" s="523"/>
      <c r="F373" s="523"/>
      <c r="G373" s="528"/>
      <c r="H373" s="529"/>
      <c r="I373" s="529"/>
      <c r="J373" s="523"/>
      <c r="K373" s="523"/>
      <c r="L373" s="530"/>
    </row>
    <row r="374" spans="1:12" ht="12.75">
      <c r="A374" s="687"/>
      <c r="B374" s="522"/>
      <c r="C374" s="523"/>
      <c r="D374" s="527"/>
      <c r="E374" s="523"/>
      <c r="F374" s="523"/>
      <c r="G374" s="528"/>
      <c r="H374" s="529"/>
      <c r="I374" s="529"/>
      <c r="J374" s="523"/>
      <c r="K374" s="523"/>
      <c r="L374" s="530"/>
    </row>
    <row r="375" spans="1:12" ht="12.75">
      <c r="A375" s="687"/>
      <c r="B375" s="522"/>
      <c r="C375" s="523"/>
      <c r="D375" s="527"/>
      <c r="E375" s="523"/>
      <c r="F375" s="523"/>
      <c r="G375" s="528"/>
      <c r="H375" s="529"/>
      <c r="I375" s="529"/>
      <c r="J375" s="523"/>
      <c r="K375" s="523"/>
      <c r="L375" s="530"/>
    </row>
    <row r="376" spans="1:12" ht="12.75">
      <c r="A376" s="687"/>
      <c r="B376" s="522"/>
      <c r="C376" s="523"/>
      <c r="D376" s="527"/>
      <c r="E376" s="523"/>
      <c r="F376" s="523"/>
      <c r="G376" s="528"/>
      <c r="H376" s="529"/>
      <c r="I376" s="529"/>
      <c r="J376" s="523"/>
      <c r="K376" s="523"/>
      <c r="L376" s="530"/>
    </row>
    <row r="377" spans="1:12" ht="12.75">
      <c r="A377" s="687"/>
      <c r="B377" s="522"/>
      <c r="C377" s="523"/>
      <c r="D377" s="527"/>
      <c r="E377" s="523"/>
      <c r="F377" s="523"/>
      <c r="G377" s="528"/>
      <c r="H377" s="529"/>
      <c r="I377" s="529"/>
      <c r="J377" s="523"/>
      <c r="K377" s="523"/>
      <c r="L377" s="530"/>
    </row>
    <row r="378" spans="1:12" ht="12.75">
      <c r="A378" s="687"/>
      <c r="B378" s="522"/>
      <c r="C378" s="523"/>
      <c r="D378" s="527"/>
      <c r="E378" s="523"/>
      <c r="F378" s="523"/>
      <c r="G378" s="528"/>
      <c r="H378" s="529"/>
      <c r="I378" s="529"/>
      <c r="J378" s="523"/>
      <c r="K378" s="523"/>
      <c r="L378" s="530"/>
    </row>
    <row r="379" spans="1:12" ht="12.75">
      <c r="A379" s="687"/>
      <c r="B379" s="522"/>
      <c r="C379" s="523"/>
      <c r="D379" s="527"/>
      <c r="E379" s="523"/>
      <c r="F379" s="523"/>
      <c r="G379" s="528"/>
      <c r="H379" s="529"/>
      <c r="I379" s="529"/>
      <c r="J379" s="523"/>
      <c r="K379" s="523"/>
      <c r="L379" s="530"/>
    </row>
    <row r="380" spans="1:12" ht="12.75">
      <c r="A380" s="688"/>
      <c r="B380" s="534"/>
      <c r="C380" s="523"/>
      <c r="D380" s="523"/>
      <c r="E380" s="523"/>
      <c r="F380" s="523"/>
      <c r="G380" s="523"/>
      <c r="H380" s="523"/>
      <c r="I380" s="535"/>
      <c r="J380" s="523"/>
      <c r="K380" s="523"/>
      <c r="L380" s="536"/>
    </row>
  </sheetData>
  <sheetProtection password="CA27" sheet="1"/>
  <mergeCells count="11">
    <mergeCell ref="F3:F5"/>
    <mergeCell ref="G3:L3"/>
    <mergeCell ref="G4:I4"/>
    <mergeCell ref="J4:L4"/>
    <mergeCell ref="A7:A380"/>
    <mergeCell ref="A2:L2"/>
    <mergeCell ref="A3:A5"/>
    <mergeCell ref="B3:B5"/>
    <mergeCell ref="C3:C5"/>
    <mergeCell ref="D3:D5"/>
    <mergeCell ref="E3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2.57421875" style="197" customWidth="1"/>
    <col min="2" max="2" width="15.8515625" style="197" customWidth="1"/>
    <col min="3" max="3" width="14.421875" style="197" customWidth="1"/>
    <col min="4" max="16384" width="9.140625" style="197" customWidth="1"/>
  </cols>
  <sheetData>
    <row r="1" spans="1:3" s="194" customFormat="1" ht="15.75">
      <c r="A1" s="192" t="s">
        <v>509</v>
      </c>
      <c r="B1" s="193"/>
      <c r="C1" s="193"/>
    </row>
    <row r="2" spans="1:2" s="194" customFormat="1" ht="15.75">
      <c r="A2" s="195" t="s">
        <v>361</v>
      </c>
      <c r="B2" s="198"/>
    </row>
    <row r="3" spans="1:2" ht="13.5" thickBot="1">
      <c r="A3" s="196"/>
      <c r="B3" s="206" t="s">
        <v>510</v>
      </c>
    </row>
    <row r="4" spans="1:2" ht="30.75" customHeight="1">
      <c r="A4" s="207" t="s">
        <v>747</v>
      </c>
      <c r="B4" s="208" t="s">
        <v>512</v>
      </c>
    </row>
    <row r="5" spans="1:2" ht="18" customHeight="1">
      <c r="A5" s="199" t="s">
        <v>748</v>
      </c>
      <c r="B5" s="200">
        <v>21000</v>
      </c>
    </row>
    <row r="6" spans="1:2" ht="18" customHeight="1">
      <c r="A6" s="199" t="s">
        <v>760</v>
      </c>
      <c r="B6" s="200"/>
    </row>
    <row r="7" spans="1:2" ht="18" customHeight="1">
      <c r="A7" s="199" t="s">
        <v>761</v>
      </c>
      <c r="B7" s="200"/>
    </row>
    <row r="8" spans="1:2" ht="18" customHeight="1">
      <c r="A8" s="199" t="s">
        <v>762</v>
      </c>
      <c r="B8" s="200"/>
    </row>
    <row r="9" spans="1:2" ht="18" customHeight="1">
      <c r="A9" s="199" t="s">
        <v>763</v>
      </c>
      <c r="B9" s="200"/>
    </row>
    <row r="10" spans="1:2" ht="18" customHeight="1">
      <c r="A10" s="199" t="s">
        <v>764</v>
      </c>
      <c r="B10" s="200"/>
    </row>
    <row r="11" spans="1:2" ht="18" customHeight="1">
      <c r="A11" s="199" t="s">
        <v>765</v>
      </c>
      <c r="B11" s="200"/>
    </row>
    <row r="12" spans="1:2" ht="18" customHeight="1">
      <c r="A12" s="199" t="s">
        <v>766</v>
      </c>
      <c r="B12" s="200"/>
    </row>
    <row r="13" spans="1:2" ht="18" customHeight="1">
      <c r="A13" s="199" t="s">
        <v>767</v>
      </c>
      <c r="B13" s="200"/>
    </row>
    <row r="14" spans="1:2" ht="18" customHeight="1">
      <c r="A14" s="199" t="s">
        <v>768</v>
      </c>
      <c r="B14" s="200"/>
    </row>
    <row r="15" spans="1:2" ht="18" customHeight="1">
      <c r="A15" s="199" t="s">
        <v>513</v>
      </c>
      <c r="B15" s="200"/>
    </row>
    <row r="16" spans="1:2" ht="18" customHeight="1">
      <c r="A16" s="201" t="s">
        <v>771</v>
      </c>
      <c r="B16" s="200"/>
    </row>
    <row r="17" spans="1:2" ht="18" customHeight="1">
      <c r="A17" s="209" t="s">
        <v>769</v>
      </c>
      <c r="B17" s="202">
        <v>20000</v>
      </c>
    </row>
    <row r="18" spans="1:2" ht="18" customHeight="1">
      <c r="A18" s="203" t="s">
        <v>770</v>
      </c>
      <c r="B18" s="200">
        <v>3000</v>
      </c>
    </row>
    <row r="19" spans="1:2" ht="18" customHeight="1">
      <c r="A19" s="209" t="s">
        <v>697</v>
      </c>
      <c r="B19" s="202">
        <v>17000</v>
      </c>
    </row>
    <row r="20" spans="1:2" ht="18" customHeight="1">
      <c r="A20" s="203" t="s">
        <v>696</v>
      </c>
      <c r="B20" s="200">
        <v>4000</v>
      </c>
    </row>
    <row r="21" spans="1:2" ht="18" customHeight="1">
      <c r="A21" s="209" t="s">
        <v>725</v>
      </c>
      <c r="B21" s="202">
        <v>9000</v>
      </c>
    </row>
    <row r="22" spans="1:2" ht="18" customHeight="1">
      <c r="A22" s="209" t="s">
        <v>726</v>
      </c>
      <c r="B22" s="202">
        <v>4000</v>
      </c>
    </row>
    <row r="23" spans="1:2" ht="18" customHeight="1">
      <c r="A23" s="209" t="s">
        <v>329</v>
      </c>
      <c r="B23" s="202">
        <v>9000</v>
      </c>
    </row>
    <row r="24" spans="1:2" ht="18" customHeight="1">
      <c r="A24" s="201" t="s">
        <v>514</v>
      </c>
      <c r="B24" s="200">
        <v>5000</v>
      </c>
    </row>
    <row r="25" spans="1:2" ht="18" customHeight="1">
      <c r="A25" s="201" t="s">
        <v>750</v>
      </c>
      <c r="B25" s="200">
        <v>3000</v>
      </c>
    </row>
    <row r="26" spans="1:2" ht="18" customHeight="1">
      <c r="A26" s="201" t="s">
        <v>662</v>
      </c>
      <c r="B26" s="200">
        <v>1000</v>
      </c>
    </row>
    <row r="27" spans="1:2" ht="18" customHeight="1">
      <c r="A27" s="201" t="s">
        <v>515</v>
      </c>
      <c r="B27" s="200">
        <v>6000</v>
      </c>
    </row>
    <row r="28" spans="1:2" ht="18" customHeight="1">
      <c r="A28" s="199" t="s">
        <v>516</v>
      </c>
      <c r="B28" s="200">
        <v>8500</v>
      </c>
    </row>
    <row r="29" spans="1:2" ht="18" customHeight="1">
      <c r="A29" s="210" t="s">
        <v>327</v>
      </c>
      <c r="B29" s="200"/>
    </row>
    <row r="30" spans="1:2" ht="18" customHeight="1">
      <c r="A30" s="211" t="s">
        <v>328</v>
      </c>
      <c r="B30" s="200"/>
    </row>
    <row r="31" spans="1:2" ht="18" customHeight="1">
      <c r="A31" s="204" t="s">
        <v>727</v>
      </c>
      <c r="B31" s="202"/>
    </row>
    <row r="32" spans="1:2" ht="18" customHeight="1">
      <c r="A32" s="204" t="s">
        <v>728</v>
      </c>
      <c r="B32" s="202"/>
    </row>
    <row r="33" spans="1:2" ht="18" customHeight="1">
      <c r="A33" s="204" t="s">
        <v>729</v>
      </c>
      <c r="B33" s="202"/>
    </row>
    <row r="34" spans="1:2" ht="18" customHeight="1">
      <c r="A34" s="204" t="s">
        <v>730</v>
      </c>
      <c r="B34" s="202"/>
    </row>
    <row r="35" spans="1:2" ht="18" customHeight="1">
      <c r="A35" s="204" t="s">
        <v>731</v>
      </c>
      <c r="B35" s="202"/>
    </row>
    <row r="36" spans="1:2" ht="18" customHeight="1">
      <c r="A36" s="204" t="s">
        <v>732</v>
      </c>
      <c r="B36" s="202"/>
    </row>
    <row r="37" spans="1:2" ht="18" customHeight="1">
      <c r="A37" s="204" t="s">
        <v>733</v>
      </c>
      <c r="B37" s="202"/>
    </row>
    <row r="38" spans="1:2" ht="18" customHeight="1">
      <c r="A38" s="204" t="s">
        <v>734</v>
      </c>
      <c r="B38" s="202"/>
    </row>
    <row r="39" spans="1:2" ht="18" customHeight="1">
      <c r="A39" s="204" t="s">
        <v>735</v>
      </c>
      <c r="B39" s="202"/>
    </row>
    <row r="40" spans="1:2" ht="18" customHeight="1">
      <c r="A40" s="204" t="s">
        <v>736</v>
      </c>
      <c r="B40" s="202"/>
    </row>
    <row r="41" spans="1:2" ht="18" customHeight="1">
      <c r="A41" s="204" t="s">
        <v>737</v>
      </c>
      <c r="B41" s="202"/>
    </row>
    <row r="42" spans="1:2" ht="12.75">
      <c r="A42" s="204" t="s">
        <v>738</v>
      </c>
      <c r="B42" s="202"/>
    </row>
    <row r="43" spans="1:2" ht="12.75">
      <c r="A43" s="204" t="s">
        <v>658</v>
      </c>
      <c r="B43" s="202"/>
    </row>
    <row r="44" spans="1:2" ht="12.75">
      <c r="A44" s="204" t="s">
        <v>659</v>
      </c>
      <c r="B44" s="202"/>
    </row>
    <row r="45" spans="1:2" ht="13.5" thickBot="1">
      <c r="A45" s="212" t="s">
        <v>517</v>
      </c>
      <c r="B45" s="205"/>
    </row>
    <row r="46" ht="12.75">
      <c r="A46" s="213" t="s">
        <v>330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7">
      <selection activeCell="B45" sqref="B45"/>
    </sheetView>
  </sheetViews>
  <sheetFormatPr defaultColWidth="9.140625" defaultRowHeight="12.75"/>
  <cols>
    <col min="1" max="1" width="62.57421875" style="197" customWidth="1"/>
    <col min="2" max="2" width="15.8515625" style="197" customWidth="1"/>
    <col min="3" max="3" width="14.421875" style="197" customWidth="1"/>
    <col min="4" max="16384" width="9.140625" style="197" customWidth="1"/>
  </cols>
  <sheetData>
    <row r="1" spans="1:3" s="194" customFormat="1" ht="15.75">
      <c r="A1" s="192" t="s">
        <v>805</v>
      </c>
      <c r="B1" s="193"/>
      <c r="C1" s="193"/>
    </row>
    <row r="2" spans="1:2" s="194" customFormat="1" ht="15.75">
      <c r="A2" s="195" t="s">
        <v>361</v>
      </c>
      <c r="B2" s="198"/>
    </row>
    <row r="3" spans="1:2" ht="13.5" thickBot="1">
      <c r="A3" s="196"/>
      <c r="B3" s="206" t="s">
        <v>510</v>
      </c>
    </row>
    <row r="4" spans="1:2" ht="30.75" customHeight="1">
      <c r="A4" s="207" t="s">
        <v>747</v>
      </c>
      <c r="B4" s="208" t="s">
        <v>512</v>
      </c>
    </row>
    <row r="5" spans="1:2" ht="18" customHeight="1">
      <c r="A5" s="199" t="s">
        <v>748</v>
      </c>
      <c r="B5" s="200">
        <v>21000</v>
      </c>
    </row>
    <row r="6" spans="1:2" ht="18" customHeight="1">
      <c r="A6" s="199" t="s">
        <v>760</v>
      </c>
      <c r="B6" s="200"/>
    </row>
    <row r="7" spans="1:2" ht="18" customHeight="1">
      <c r="A7" s="199" t="s">
        <v>761</v>
      </c>
      <c r="B7" s="200"/>
    </row>
    <row r="8" spans="1:2" ht="18" customHeight="1">
      <c r="A8" s="199" t="s">
        <v>762</v>
      </c>
      <c r="B8" s="200"/>
    </row>
    <row r="9" spans="1:2" ht="18" customHeight="1">
      <c r="A9" s="199" t="s">
        <v>763</v>
      </c>
      <c r="B9" s="200"/>
    </row>
    <row r="10" spans="1:2" ht="18" customHeight="1">
      <c r="A10" s="199" t="s">
        <v>764</v>
      </c>
      <c r="B10" s="200"/>
    </row>
    <row r="11" spans="1:2" ht="18" customHeight="1">
      <c r="A11" s="199" t="s">
        <v>765</v>
      </c>
      <c r="B11" s="200"/>
    </row>
    <row r="12" spans="1:2" ht="18" customHeight="1">
      <c r="A12" s="199" t="s">
        <v>766</v>
      </c>
      <c r="B12" s="200"/>
    </row>
    <row r="13" spans="1:2" ht="18" customHeight="1">
      <c r="A13" s="199" t="s">
        <v>767</v>
      </c>
      <c r="B13" s="200"/>
    </row>
    <row r="14" spans="1:2" ht="18" customHeight="1">
      <c r="A14" s="199" t="s">
        <v>768</v>
      </c>
      <c r="B14" s="200"/>
    </row>
    <row r="15" spans="1:2" ht="18" customHeight="1">
      <c r="A15" s="199" t="s">
        <v>513</v>
      </c>
      <c r="B15" s="200"/>
    </row>
    <row r="16" spans="1:2" ht="18" customHeight="1">
      <c r="A16" s="201" t="s">
        <v>771</v>
      </c>
      <c r="B16" s="200"/>
    </row>
    <row r="17" spans="1:2" ht="18" customHeight="1">
      <c r="A17" s="209" t="s">
        <v>769</v>
      </c>
      <c r="B17" s="426">
        <v>20000</v>
      </c>
    </row>
    <row r="18" spans="1:2" ht="18" customHeight="1">
      <c r="A18" s="203" t="s">
        <v>770</v>
      </c>
      <c r="B18" s="200">
        <v>3000</v>
      </c>
    </row>
    <row r="19" spans="1:2" ht="18" customHeight="1">
      <c r="A19" s="209" t="s">
        <v>697</v>
      </c>
      <c r="B19" s="426">
        <v>17000</v>
      </c>
    </row>
    <row r="20" spans="1:2" ht="18" customHeight="1">
      <c r="A20" s="203" t="s">
        <v>696</v>
      </c>
      <c r="B20" s="200">
        <v>4000</v>
      </c>
    </row>
    <row r="21" spans="1:2" ht="18" customHeight="1">
      <c r="A21" s="209" t="s">
        <v>725</v>
      </c>
      <c r="B21" s="426">
        <v>9000</v>
      </c>
    </row>
    <row r="22" spans="1:2" ht="18" customHeight="1">
      <c r="A22" s="209" t="s">
        <v>726</v>
      </c>
      <c r="B22" s="426">
        <v>4000</v>
      </c>
    </row>
    <row r="23" spans="1:2" ht="18" customHeight="1">
      <c r="A23" s="209" t="s">
        <v>329</v>
      </c>
      <c r="B23" s="426">
        <v>9000</v>
      </c>
    </row>
    <row r="24" spans="1:2" ht="18" customHeight="1">
      <c r="A24" s="201" t="s">
        <v>514</v>
      </c>
      <c r="B24" s="200">
        <v>5000</v>
      </c>
    </row>
    <row r="25" spans="1:2" ht="18" customHeight="1">
      <c r="A25" s="201" t="s">
        <v>750</v>
      </c>
      <c r="B25" s="200">
        <v>3000</v>
      </c>
    </row>
    <row r="26" spans="1:2" ht="18" customHeight="1">
      <c r="A26" s="201" t="s">
        <v>662</v>
      </c>
      <c r="B26" s="200">
        <v>1000</v>
      </c>
    </row>
    <row r="27" spans="1:2" ht="18" customHeight="1">
      <c r="A27" s="201" t="s">
        <v>515</v>
      </c>
      <c r="B27" s="200">
        <v>6000</v>
      </c>
    </row>
    <row r="28" spans="1:2" ht="18" customHeight="1">
      <c r="A28" s="199" t="s">
        <v>516</v>
      </c>
      <c r="B28" s="200">
        <v>8500</v>
      </c>
    </row>
    <row r="29" spans="1:2" ht="18" customHeight="1">
      <c r="A29" s="210" t="s">
        <v>327</v>
      </c>
      <c r="B29" s="200"/>
    </row>
    <row r="30" spans="1:2" ht="18" customHeight="1">
      <c r="A30" s="211" t="s">
        <v>328</v>
      </c>
      <c r="B30" s="200"/>
    </row>
    <row r="31" spans="1:2" ht="18" customHeight="1">
      <c r="A31" s="204" t="s">
        <v>727</v>
      </c>
      <c r="B31" s="426"/>
    </row>
    <row r="32" spans="1:2" ht="18" customHeight="1">
      <c r="A32" s="204" t="s">
        <v>728</v>
      </c>
      <c r="B32" s="426"/>
    </row>
    <row r="33" spans="1:2" ht="18" customHeight="1">
      <c r="A33" s="204" t="s">
        <v>729</v>
      </c>
      <c r="B33" s="426"/>
    </row>
    <row r="34" spans="1:2" ht="18" customHeight="1">
      <c r="A34" s="204" t="s">
        <v>730</v>
      </c>
      <c r="B34" s="426"/>
    </row>
    <row r="35" spans="1:2" ht="18" customHeight="1">
      <c r="A35" s="204" t="s">
        <v>731</v>
      </c>
      <c r="B35" s="426"/>
    </row>
    <row r="36" spans="1:2" ht="18" customHeight="1">
      <c r="A36" s="204" t="s">
        <v>732</v>
      </c>
      <c r="B36" s="426"/>
    </row>
    <row r="37" spans="1:2" ht="18" customHeight="1">
      <c r="A37" s="204" t="s">
        <v>733</v>
      </c>
      <c r="B37" s="426"/>
    </row>
    <row r="38" spans="1:2" ht="18" customHeight="1">
      <c r="A38" s="204" t="s">
        <v>734</v>
      </c>
      <c r="B38" s="426"/>
    </row>
    <row r="39" spans="1:2" ht="18" customHeight="1">
      <c r="A39" s="204" t="s">
        <v>735</v>
      </c>
      <c r="B39" s="426"/>
    </row>
    <row r="40" spans="1:2" ht="18" customHeight="1">
      <c r="A40" s="204" t="s">
        <v>736</v>
      </c>
      <c r="B40" s="426"/>
    </row>
    <row r="41" spans="1:2" ht="18" customHeight="1">
      <c r="A41" s="204" t="s">
        <v>737</v>
      </c>
      <c r="B41" s="426"/>
    </row>
    <row r="42" spans="1:2" ht="12.75">
      <c r="A42" s="204" t="s">
        <v>738</v>
      </c>
      <c r="B42" s="426"/>
    </row>
    <row r="43" spans="1:2" ht="12.75">
      <c r="A43" s="204" t="s">
        <v>658</v>
      </c>
      <c r="B43" s="426"/>
    </row>
    <row r="44" spans="1:2" ht="12.75">
      <c r="A44" s="204" t="s">
        <v>659</v>
      </c>
      <c r="B44" s="426"/>
    </row>
    <row r="45" spans="1:2" ht="13.5" thickBot="1">
      <c r="A45" s="212" t="s">
        <v>517</v>
      </c>
      <c r="B45" s="427"/>
    </row>
    <row r="46" ht="12.75">
      <c r="A46" s="213" t="s">
        <v>330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6">
      <selection activeCell="Y39" sqref="Y39"/>
    </sheetView>
  </sheetViews>
  <sheetFormatPr defaultColWidth="9.140625" defaultRowHeight="33" customHeight="1"/>
  <cols>
    <col min="1" max="1" width="3.7109375" style="105" customWidth="1"/>
    <col min="2" max="2" width="9.57421875" style="105" customWidth="1"/>
    <col min="3" max="3" width="5.140625" style="105" customWidth="1"/>
    <col min="4" max="4" width="4.421875" style="105" customWidth="1"/>
    <col min="5" max="5" width="6.57421875" style="105" customWidth="1"/>
    <col min="6" max="7" width="6.140625" style="105" customWidth="1"/>
    <col min="8" max="8" width="5.00390625" style="105" customWidth="1"/>
    <col min="9" max="9" width="5.28125" style="105" customWidth="1"/>
    <col min="10" max="10" width="4.8515625" style="105" customWidth="1"/>
    <col min="11" max="11" width="5.140625" style="105" customWidth="1"/>
    <col min="12" max="12" width="5.7109375" style="105" bestFit="1" customWidth="1"/>
    <col min="13" max="13" width="4.7109375" style="105" customWidth="1"/>
    <col min="14" max="14" width="4.421875" style="105" customWidth="1"/>
    <col min="15" max="15" width="5.28125" style="105" customWidth="1"/>
    <col min="16" max="16" width="5.140625" style="105" customWidth="1"/>
    <col min="17" max="17" width="5.57421875" style="105" customWidth="1"/>
    <col min="18" max="18" width="4.00390625" style="105" customWidth="1"/>
    <col min="19" max="19" width="4.140625" style="105" customWidth="1"/>
    <col min="20" max="20" width="4.57421875" style="105" customWidth="1"/>
    <col min="21" max="21" width="5.28125" style="105" customWidth="1"/>
    <col min="22" max="22" width="4.7109375" style="105" customWidth="1"/>
    <col min="23" max="23" width="5.8515625" style="105" customWidth="1"/>
    <col min="24" max="24" width="5.7109375" style="105" customWidth="1"/>
    <col min="25" max="25" width="6.8515625" style="105" customWidth="1"/>
    <col min="26" max="26" width="6.57421875" style="167" customWidth="1"/>
    <col min="27" max="27" width="9.140625" style="166" customWidth="1"/>
    <col min="28" max="30" width="9.140625" style="167" customWidth="1"/>
    <col min="31" max="16384" width="9.140625" style="105" customWidth="1"/>
  </cols>
  <sheetData>
    <row r="1" spans="1:30" s="108" customFormat="1" ht="33" customHeight="1">
      <c r="A1" s="589" t="s">
        <v>809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154"/>
      <c r="AB1" s="103"/>
      <c r="AC1" s="103"/>
      <c r="AD1" s="103"/>
    </row>
    <row r="2" spans="1:27" s="108" customFormat="1" ht="12" customHeight="1">
      <c r="A2" s="598" t="s">
        <v>805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155"/>
      <c r="P2" s="156"/>
      <c r="Q2" s="157"/>
      <c r="R2" s="158"/>
      <c r="S2" s="158"/>
      <c r="T2" s="159"/>
      <c r="U2" s="159"/>
      <c r="V2" s="159"/>
      <c r="W2" s="159"/>
      <c r="X2" s="157"/>
      <c r="Y2" s="160"/>
      <c r="Z2" s="160"/>
      <c r="AA2" s="161"/>
    </row>
    <row r="3" spans="1:30" ht="11.25" customHeight="1">
      <c r="A3" s="162"/>
      <c r="B3" s="162"/>
      <c r="C3" s="163"/>
      <c r="D3" s="163"/>
      <c r="E3" s="163"/>
      <c r="F3" s="164"/>
      <c r="Z3" s="145" t="s">
        <v>655</v>
      </c>
      <c r="AA3" s="165"/>
      <c r="AB3" s="105"/>
      <c r="AC3" s="105"/>
      <c r="AD3" s="105"/>
    </row>
    <row r="4" spans="1:26" ht="33" customHeight="1">
      <c r="A4" s="590" t="s">
        <v>511</v>
      </c>
      <c r="B4" s="592" t="s">
        <v>302</v>
      </c>
      <c r="C4" s="592"/>
      <c r="D4" s="592"/>
      <c r="E4" s="592"/>
      <c r="F4" s="594" t="s">
        <v>338</v>
      </c>
      <c r="G4" s="595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7" t="s">
        <v>339</v>
      </c>
      <c r="Y4" s="597"/>
      <c r="Z4" s="597"/>
    </row>
    <row r="5" spans="1:26" ht="33" customHeight="1">
      <c r="A5" s="591"/>
      <c r="B5" s="593"/>
      <c r="C5" s="593"/>
      <c r="D5" s="593"/>
      <c r="E5" s="593"/>
      <c r="F5" s="588" t="s">
        <v>571</v>
      </c>
      <c r="G5" s="588"/>
      <c r="H5" s="586"/>
      <c r="I5" s="586"/>
      <c r="J5" s="587" t="s">
        <v>572</v>
      </c>
      <c r="K5" s="586" t="s">
        <v>576</v>
      </c>
      <c r="L5" s="586" t="s">
        <v>628</v>
      </c>
      <c r="M5" s="586" t="s">
        <v>570</v>
      </c>
      <c r="N5" s="586"/>
      <c r="O5" s="586"/>
      <c r="P5" s="586"/>
      <c r="Q5" s="586"/>
      <c r="R5" s="586" t="s">
        <v>569</v>
      </c>
      <c r="S5" s="586"/>
      <c r="T5" s="586"/>
      <c r="U5" s="586"/>
      <c r="V5" s="586"/>
      <c r="W5" s="586"/>
      <c r="X5" s="597"/>
      <c r="Y5" s="597"/>
      <c r="Z5" s="597"/>
    </row>
    <row r="6" spans="1:26" ht="38.25" customHeight="1">
      <c r="A6" s="591"/>
      <c r="B6" s="593"/>
      <c r="C6" s="593"/>
      <c r="D6" s="593"/>
      <c r="E6" s="593"/>
      <c r="F6" s="458" t="s">
        <v>573</v>
      </c>
      <c r="G6" s="168" t="s">
        <v>340</v>
      </c>
      <c r="H6" s="324" t="s">
        <v>574</v>
      </c>
      <c r="I6" s="324" t="s">
        <v>575</v>
      </c>
      <c r="J6" s="587"/>
      <c r="K6" s="586"/>
      <c r="L6" s="586"/>
      <c r="M6" s="324" t="s">
        <v>577</v>
      </c>
      <c r="N6" s="324" t="s">
        <v>579</v>
      </c>
      <c r="O6" s="324" t="s">
        <v>575</v>
      </c>
      <c r="P6" s="324" t="s">
        <v>576</v>
      </c>
      <c r="Q6" s="324" t="s">
        <v>601</v>
      </c>
      <c r="R6" s="324" t="s">
        <v>577</v>
      </c>
      <c r="S6" s="324" t="s">
        <v>579</v>
      </c>
      <c r="T6" s="324" t="s">
        <v>578</v>
      </c>
      <c r="U6" s="324" t="s">
        <v>670</v>
      </c>
      <c r="V6" s="324" t="s">
        <v>576</v>
      </c>
      <c r="W6" s="324" t="s">
        <v>601</v>
      </c>
      <c r="X6" s="324" t="s">
        <v>629</v>
      </c>
      <c r="Y6" s="169" t="s">
        <v>630</v>
      </c>
      <c r="Z6" s="170" t="s">
        <v>631</v>
      </c>
    </row>
    <row r="7" spans="1:26" ht="15" customHeight="1">
      <c r="A7" s="457">
        <v>1</v>
      </c>
      <c r="B7" s="585" t="s">
        <v>580</v>
      </c>
      <c r="C7" s="585"/>
      <c r="D7" s="585"/>
      <c r="E7" s="585"/>
      <c r="F7" s="463"/>
      <c r="G7" s="406"/>
      <c r="H7" s="407"/>
      <c r="I7" s="172">
        <f aca="true" t="shared" si="0" ref="I7:I35">SUM(F7:H7)</f>
        <v>0</v>
      </c>
      <c r="J7" s="411"/>
      <c r="K7" s="407"/>
      <c r="L7" s="118">
        <f>(I7+J7)-K7</f>
        <v>0</v>
      </c>
      <c r="M7" s="407"/>
      <c r="N7" s="407"/>
      <c r="O7" s="172">
        <f aca="true" t="shared" si="1" ref="O7:O35">SUM(M7:N7)</f>
        <v>0</v>
      </c>
      <c r="P7" s="407"/>
      <c r="Q7" s="118">
        <f aca="true" t="shared" si="2" ref="Q7:Q35">O7-P7</f>
        <v>0</v>
      </c>
      <c r="R7" s="407"/>
      <c r="S7" s="407"/>
      <c r="T7" s="407"/>
      <c r="U7" s="172">
        <f aca="true" t="shared" si="3" ref="U7:U22">SUM(R7:T7)</f>
        <v>0</v>
      </c>
      <c r="V7" s="407"/>
      <c r="W7" s="118">
        <f aca="true" t="shared" si="4" ref="W7:W35">U7-V7</f>
        <v>0</v>
      </c>
      <c r="X7" s="171"/>
      <c r="Y7" s="171"/>
      <c r="Z7" s="173"/>
    </row>
    <row r="8" spans="1:26" ht="15" customHeight="1">
      <c r="A8" s="174" t="s">
        <v>303</v>
      </c>
      <c r="B8" s="585" t="s">
        <v>581</v>
      </c>
      <c r="C8" s="585"/>
      <c r="D8" s="585"/>
      <c r="E8" s="585"/>
      <c r="F8" s="464"/>
      <c r="G8" s="408"/>
      <c r="H8" s="409"/>
      <c r="I8" s="172">
        <f t="shared" si="0"/>
        <v>0</v>
      </c>
      <c r="J8" s="412"/>
      <c r="K8" s="409"/>
      <c r="L8" s="118">
        <f aca="true" t="shared" si="5" ref="L8:L35">(I8+J8)-K8</f>
        <v>0</v>
      </c>
      <c r="M8" s="409"/>
      <c r="N8" s="409"/>
      <c r="O8" s="172">
        <f t="shared" si="1"/>
        <v>0</v>
      </c>
      <c r="P8" s="409"/>
      <c r="Q8" s="118">
        <f t="shared" si="2"/>
        <v>0</v>
      </c>
      <c r="R8" s="409"/>
      <c r="S8" s="409"/>
      <c r="T8" s="409"/>
      <c r="U8" s="172">
        <f t="shared" si="3"/>
        <v>0</v>
      </c>
      <c r="V8" s="409"/>
      <c r="W8" s="118">
        <f t="shared" si="4"/>
        <v>0</v>
      </c>
      <c r="X8" s="122"/>
      <c r="Y8" s="122"/>
      <c r="Z8" s="175"/>
    </row>
    <row r="9" spans="1:26" ht="15" customHeight="1">
      <c r="A9" s="457">
        <v>2</v>
      </c>
      <c r="B9" s="581" t="s">
        <v>582</v>
      </c>
      <c r="C9" s="581"/>
      <c r="D9" s="581"/>
      <c r="E9" s="581"/>
      <c r="F9" s="464"/>
      <c r="G9" s="408"/>
      <c r="H9" s="409"/>
      <c r="I9" s="172">
        <f t="shared" si="0"/>
        <v>0</v>
      </c>
      <c r="J9" s="412"/>
      <c r="K9" s="409"/>
      <c r="L9" s="118">
        <f t="shared" si="5"/>
        <v>0</v>
      </c>
      <c r="M9" s="409"/>
      <c r="N9" s="409"/>
      <c r="O9" s="172">
        <f t="shared" si="1"/>
        <v>0</v>
      </c>
      <c r="P9" s="409"/>
      <c r="Q9" s="118">
        <f t="shared" si="2"/>
        <v>0</v>
      </c>
      <c r="R9" s="409"/>
      <c r="S9" s="409"/>
      <c r="T9" s="409"/>
      <c r="U9" s="172">
        <f t="shared" si="3"/>
        <v>0</v>
      </c>
      <c r="V9" s="409"/>
      <c r="W9" s="118">
        <f t="shared" si="4"/>
        <v>0</v>
      </c>
      <c r="X9" s="122"/>
      <c r="Y9" s="122"/>
      <c r="Z9" s="175"/>
    </row>
    <row r="10" spans="1:26" ht="15" customHeight="1">
      <c r="A10" s="457" t="s">
        <v>304</v>
      </c>
      <c r="B10" s="581" t="s">
        <v>583</v>
      </c>
      <c r="C10" s="581"/>
      <c r="D10" s="581"/>
      <c r="E10" s="581"/>
      <c r="F10" s="464"/>
      <c r="G10" s="408"/>
      <c r="H10" s="409"/>
      <c r="I10" s="172">
        <f t="shared" si="0"/>
        <v>0</v>
      </c>
      <c r="J10" s="412"/>
      <c r="K10" s="409"/>
      <c r="L10" s="118">
        <f t="shared" si="5"/>
        <v>0</v>
      </c>
      <c r="M10" s="409"/>
      <c r="N10" s="409"/>
      <c r="O10" s="172">
        <f t="shared" si="1"/>
        <v>0</v>
      </c>
      <c r="P10" s="409"/>
      <c r="Q10" s="118">
        <f t="shared" si="2"/>
        <v>0</v>
      </c>
      <c r="R10" s="409"/>
      <c r="S10" s="409"/>
      <c r="T10" s="409"/>
      <c r="U10" s="172">
        <f t="shared" si="3"/>
        <v>0</v>
      </c>
      <c r="V10" s="409"/>
      <c r="W10" s="118">
        <f t="shared" si="4"/>
        <v>0</v>
      </c>
      <c r="X10" s="122"/>
      <c r="Y10" s="122"/>
      <c r="Z10" s="175"/>
    </row>
    <row r="11" spans="1:26" ht="15" customHeight="1">
      <c r="A11" s="457">
        <v>3</v>
      </c>
      <c r="B11" s="581" t="s">
        <v>584</v>
      </c>
      <c r="C11" s="581"/>
      <c r="D11" s="581"/>
      <c r="E11" s="581"/>
      <c r="F11" s="464"/>
      <c r="G11" s="408"/>
      <c r="H11" s="409">
        <v>3</v>
      </c>
      <c r="I11" s="172">
        <f t="shared" si="0"/>
        <v>3</v>
      </c>
      <c r="J11" s="412"/>
      <c r="K11" s="409">
        <v>3</v>
      </c>
      <c r="L11" s="118">
        <f t="shared" si="5"/>
        <v>0</v>
      </c>
      <c r="M11" s="409">
        <v>3</v>
      </c>
      <c r="N11" s="409"/>
      <c r="O11" s="172">
        <f t="shared" si="1"/>
        <v>3</v>
      </c>
      <c r="P11" s="409">
        <v>3</v>
      </c>
      <c r="Q11" s="118">
        <f t="shared" si="2"/>
        <v>0</v>
      </c>
      <c r="R11" s="409"/>
      <c r="S11" s="409"/>
      <c r="T11" s="409"/>
      <c r="U11" s="172">
        <f t="shared" si="3"/>
        <v>0</v>
      </c>
      <c r="V11" s="409"/>
      <c r="W11" s="118">
        <f t="shared" si="4"/>
        <v>0</v>
      </c>
      <c r="X11" s="122"/>
      <c r="Y11" s="122"/>
      <c r="Z11" s="175"/>
    </row>
    <row r="12" spans="1:26" ht="15" customHeight="1">
      <c r="A12" s="457">
        <v>4</v>
      </c>
      <c r="B12" s="581" t="s">
        <v>585</v>
      </c>
      <c r="C12" s="581"/>
      <c r="D12" s="581"/>
      <c r="E12" s="581"/>
      <c r="F12" s="464">
        <v>4</v>
      </c>
      <c r="G12" s="408">
        <v>2</v>
      </c>
      <c r="H12" s="409">
        <v>8</v>
      </c>
      <c r="I12" s="172">
        <f t="shared" si="0"/>
        <v>14</v>
      </c>
      <c r="J12" s="412"/>
      <c r="K12" s="409">
        <v>19</v>
      </c>
      <c r="L12" s="118">
        <f t="shared" si="5"/>
        <v>-5</v>
      </c>
      <c r="M12" s="409">
        <v>18</v>
      </c>
      <c r="N12" s="409">
        <v>5</v>
      </c>
      <c r="O12" s="172">
        <v>23</v>
      </c>
      <c r="P12" s="409">
        <v>28</v>
      </c>
      <c r="Q12" s="118">
        <f t="shared" si="2"/>
        <v>-5</v>
      </c>
      <c r="R12" s="409"/>
      <c r="S12" s="409"/>
      <c r="T12" s="409"/>
      <c r="U12" s="172">
        <f t="shared" si="3"/>
        <v>0</v>
      </c>
      <c r="V12" s="409"/>
      <c r="W12" s="118">
        <f t="shared" si="4"/>
        <v>0</v>
      </c>
      <c r="X12" s="122">
        <v>2</v>
      </c>
      <c r="Y12" s="122">
        <v>2</v>
      </c>
      <c r="Z12" s="175"/>
    </row>
    <row r="13" spans="1:26" ht="15" customHeight="1">
      <c r="A13" s="457">
        <v>5</v>
      </c>
      <c r="B13" s="581" t="s">
        <v>586</v>
      </c>
      <c r="C13" s="581"/>
      <c r="D13" s="581"/>
      <c r="E13" s="581"/>
      <c r="F13" s="464"/>
      <c r="G13" s="408"/>
      <c r="H13" s="409"/>
      <c r="I13" s="172">
        <f t="shared" si="0"/>
        <v>0</v>
      </c>
      <c r="J13" s="412"/>
      <c r="K13" s="409"/>
      <c r="L13" s="118">
        <f t="shared" si="5"/>
        <v>0</v>
      </c>
      <c r="M13" s="409"/>
      <c r="N13" s="409"/>
      <c r="O13" s="172">
        <f t="shared" si="1"/>
        <v>0</v>
      </c>
      <c r="P13" s="409"/>
      <c r="Q13" s="118">
        <f t="shared" si="2"/>
        <v>0</v>
      </c>
      <c r="R13" s="409"/>
      <c r="S13" s="409"/>
      <c r="T13" s="409"/>
      <c r="U13" s="172">
        <f t="shared" si="3"/>
        <v>0</v>
      </c>
      <c r="V13" s="409"/>
      <c r="W13" s="118">
        <f t="shared" si="4"/>
        <v>0</v>
      </c>
      <c r="X13" s="122"/>
      <c r="Y13" s="122"/>
      <c r="Z13" s="175"/>
    </row>
    <row r="14" spans="1:26" ht="15" customHeight="1">
      <c r="A14" s="457">
        <v>6</v>
      </c>
      <c r="B14" s="581" t="s">
        <v>587</v>
      </c>
      <c r="C14" s="581"/>
      <c r="D14" s="581"/>
      <c r="E14" s="581"/>
      <c r="F14" s="464"/>
      <c r="G14" s="408"/>
      <c r="H14" s="409"/>
      <c r="I14" s="172">
        <f t="shared" si="0"/>
        <v>0</v>
      </c>
      <c r="J14" s="412"/>
      <c r="K14" s="413"/>
      <c r="L14" s="118">
        <f t="shared" si="5"/>
        <v>0</v>
      </c>
      <c r="M14" s="409"/>
      <c r="N14" s="409"/>
      <c r="O14" s="172">
        <f t="shared" si="1"/>
        <v>0</v>
      </c>
      <c r="P14" s="409"/>
      <c r="Q14" s="118">
        <f t="shared" si="2"/>
        <v>0</v>
      </c>
      <c r="R14" s="409"/>
      <c r="S14" s="409"/>
      <c r="T14" s="409"/>
      <c r="U14" s="172">
        <f t="shared" si="3"/>
        <v>0</v>
      </c>
      <c r="V14" s="409"/>
      <c r="W14" s="118">
        <f t="shared" si="4"/>
        <v>0</v>
      </c>
      <c r="X14" s="122"/>
      <c r="Y14" s="122"/>
      <c r="Z14" s="175"/>
    </row>
    <row r="15" spans="1:26" ht="15" customHeight="1">
      <c r="A15" s="457">
        <v>7</v>
      </c>
      <c r="B15" s="581" t="s">
        <v>588</v>
      </c>
      <c r="C15" s="581"/>
      <c r="D15" s="581"/>
      <c r="E15" s="581"/>
      <c r="F15" s="464"/>
      <c r="G15" s="408"/>
      <c r="H15" s="409"/>
      <c r="I15" s="172">
        <f t="shared" si="0"/>
        <v>0</v>
      </c>
      <c r="J15" s="412"/>
      <c r="K15" s="412"/>
      <c r="L15" s="118">
        <f t="shared" si="5"/>
        <v>0</v>
      </c>
      <c r="M15" s="409"/>
      <c r="N15" s="409"/>
      <c r="O15" s="172">
        <f t="shared" si="1"/>
        <v>0</v>
      </c>
      <c r="P15" s="409"/>
      <c r="Q15" s="118">
        <f t="shared" si="2"/>
        <v>0</v>
      </c>
      <c r="R15" s="409"/>
      <c r="S15" s="409"/>
      <c r="T15" s="409"/>
      <c r="U15" s="172">
        <f t="shared" si="3"/>
        <v>0</v>
      </c>
      <c r="V15" s="409"/>
      <c r="W15" s="118">
        <f t="shared" si="4"/>
        <v>0</v>
      </c>
      <c r="X15" s="122"/>
      <c r="Y15" s="122"/>
      <c r="Z15" s="175"/>
    </row>
    <row r="16" spans="1:26" ht="15" customHeight="1">
      <c r="A16" s="457">
        <v>8</v>
      </c>
      <c r="B16" s="581" t="s">
        <v>589</v>
      </c>
      <c r="C16" s="581"/>
      <c r="D16" s="581"/>
      <c r="E16" s="581"/>
      <c r="F16" s="464"/>
      <c r="G16" s="408"/>
      <c r="H16" s="409">
        <v>1</v>
      </c>
      <c r="I16" s="172">
        <f t="shared" si="0"/>
        <v>1</v>
      </c>
      <c r="J16" s="412"/>
      <c r="K16" s="409">
        <v>2</v>
      </c>
      <c r="L16" s="118">
        <f t="shared" si="5"/>
        <v>-1</v>
      </c>
      <c r="M16" s="409">
        <v>1</v>
      </c>
      <c r="N16" s="409">
        <v>1</v>
      </c>
      <c r="O16" s="172">
        <v>2</v>
      </c>
      <c r="P16" s="409">
        <v>3</v>
      </c>
      <c r="Q16" s="118">
        <f t="shared" si="2"/>
        <v>-1</v>
      </c>
      <c r="R16" s="409"/>
      <c r="S16" s="409"/>
      <c r="T16" s="409"/>
      <c r="U16" s="172">
        <f t="shared" si="3"/>
        <v>0</v>
      </c>
      <c r="V16" s="409"/>
      <c r="W16" s="118">
        <f t="shared" si="4"/>
        <v>0</v>
      </c>
      <c r="X16" s="122"/>
      <c r="Y16" s="122"/>
      <c r="Z16" s="175"/>
    </row>
    <row r="17" spans="1:30" s="165" customFormat="1" ht="15" customHeight="1">
      <c r="A17" s="457">
        <v>9</v>
      </c>
      <c r="B17" s="581" t="s">
        <v>632</v>
      </c>
      <c r="C17" s="581"/>
      <c r="D17" s="581"/>
      <c r="E17" s="581"/>
      <c r="F17" s="465"/>
      <c r="G17" s="408"/>
      <c r="H17" s="410"/>
      <c r="I17" s="172">
        <f t="shared" si="0"/>
        <v>0</v>
      </c>
      <c r="J17" s="410">
        <v>1</v>
      </c>
      <c r="K17" s="410">
        <v>1</v>
      </c>
      <c r="L17" s="118">
        <f t="shared" si="5"/>
        <v>0</v>
      </c>
      <c r="M17" s="410">
        <v>7</v>
      </c>
      <c r="N17" s="410">
        <v>1</v>
      </c>
      <c r="O17" s="172">
        <f t="shared" si="1"/>
        <v>8</v>
      </c>
      <c r="P17" s="410">
        <v>8</v>
      </c>
      <c r="Q17" s="118">
        <f t="shared" si="2"/>
        <v>0</v>
      </c>
      <c r="R17" s="410"/>
      <c r="S17" s="410"/>
      <c r="T17" s="410">
        <v>1</v>
      </c>
      <c r="U17" s="172">
        <f t="shared" si="3"/>
        <v>1</v>
      </c>
      <c r="V17" s="410">
        <v>1</v>
      </c>
      <c r="W17" s="118">
        <f t="shared" si="4"/>
        <v>0</v>
      </c>
      <c r="X17" s="177"/>
      <c r="Y17" s="177"/>
      <c r="Z17" s="178"/>
      <c r="AA17" s="166"/>
      <c r="AB17" s="166"/>
      <c r="AC17" s="166"/>
      <c r="AD17" s="166"/>
    </row>
    <row r="18" spans="1:26" ht="15" customHeight="1">
      <c r="A18" s="457" t="s">
        <v>305</v>
      </c>
      <c r="B18" s="584" t="s">
        <v>591</v>
      </c>
      <c r="C18" s="579" t="s">
        <v>592</v>
      </c>
      <c r="D18" s="579"/>
      <c r="E18" s="583"/>
      <c r="F18" s="464"/>
      <c r="G18" s="408"/>
      <c r="H18" s="409">
        <v>2</v>
      </c>
      <c r="I18" s="172">
        <f t="shared" si="0"/>
        <v>2</v>
      </c>
      <c r="J18" s="412"/>
      <c r="K18" s="409">
        <v>4</v>
      </c>
      <c r="L18" s="118">
        <f t="shared" si="5"/>
        <v>-2</v>
      </c>
      <c r="M18" s="409">
        <v>4</v>
      </c>
      <c r="N18" s="409"/>
      <c r="O18" s="172">
        <f t="shared" si="1"/>
        <v>4</v>
      </c>
      <c r="P18" s="409">
        <v>4</v>
      </c>
      <c r="Q18" s="118">
        <f t="shared" si="2"/>
        <v>0</v>
      </c>
      <c r="R18" s="409"/>
      <c r="S18" s="409"/>
      <c r="T18" s="409"/>
      <c r="U18" s="172">
        <f t="shared" si="3"/>
        <v>0</v>
      </c>
      <c r="V18" s="409"/>
      <c r="W18" s="118">
        <f t="shared" si="4"/>
        <v>0</v>
      </c>
      <c r="X18" s="122"/>
      <c r="Y18" s="122"/>
      <c r="Z18" s="175"/>
    </row>
    <row r="19" spans="1:26" ht="15" customHeight="1">
      <c r="A19" s="457" t="s">
        <v>306</v>
      </c>
      <c r="B19" s="584"/>
      <c r="C19" s="579" t="s">
        <v>593</v>
      </c>
      <c r="D19" s="579"/>
      <c r="E19" s="579"/>
      <c r="F19" s="464"/>
      <c r="G19" s="408"/>
      <c r="H19" s="409"/>
      <c r="I19" s="172">
        <f t="shared" si="0"/>
        <v>0</v>
      </c>
      <c r="J19" s="412"/>
      <c r="K19" s="409"/>
      <c r="L19" s="118">
        <f t="shared" si="5"/>
        <v>0</v>
      </c>
      <c r="M19" s="409"/>
      <c r="N19" s="409"/>
      <c r="O19" s="172">
        <f t="shared" si="1"/>
        <v>0</v>
      </c>
      <c r="P19" s="409"/>
      <c r="Q19" s="118">
        <f t="shared" si="2"/>
        <v>0</v>
      </c>
      <c r="R19" s="409"/>
      <c r="S19" s="409"/>
      <c r="T19" s="409"/>
      <c r="U19" s="172">
        <f t="shared" si="3"/>
        <v>0</v>
      </c>
      <c r="V19" s="409"/>
      <c r="W19" s="118">
        <f t="shared" si="4"/>
        <v>0</v>
      </c>
      <c r="X19" s="122"/>
      <c r="Y19" s="122"/>
      <c r="Z19" s="175"/>
    </row>
    <row r="20" spans="1:26" ht="15" customHeight="1">
      <c r="A20" s="457" t="s">
        <v>307</v>
      </c>
      <c r="B20" s="584"/>
      <c r="C20" s="579" t="s">
        <v>594</v>
      </c>
      <c r="D20" s="579"/>
      <c r="E20" s="579"/>
      <c r="F20" s="464"/>
      <c r="G20" s="408"/>
      <c r="H20" s="409">
        <v>3</v>
      </c>
      <c r="I20" s="172">
        <f t="shared" si="0"/>
        <v>3</v>
      </c>
      <c r="J20" s="412"/>
      <c r="K20" s="409">
        <v>3</v>
      </c>
      <c r="L20" s="118">
        <f t="shared" si="5"/>
        <v>0</v>
      </c>
      <c r="M20" s="409">
        <v>3</v>
      </c>
      <c r="N20" s="409"/>
      <c r="O20" s="172">
        <f t="shared" si="1"/>
        <v>3</v>
      </c>
      <c r="P20" s="409">
        <v>3</v>
      </c>
      <c r="Q20" s="118">
        <f t="shared" si="2"/>
        <v>0</v>
      </c>
      <c r="R20" s="409"/>
      <c r="S20" s="409"/>
      <c r="T20" s="409"/>
      <c r="U20" s="172">
        <f t="shared" si="3"/>
        <v>0</v>
      </c>
      <c r="V20" s="409"/>
      <c r="W20" s="118">
        <f t="shared" si="4"/>
        <v>0</v>
      </c>
      <c r="X20" s="122"/>
      <c r="Y20" s="122"/>
      <c r="Z20" s="175"/>
    </row>
    <row r="21" spans="1:26" ht="15" customHeight="1">
      <c r="A21" s="457" t="s">
        <v>308</v>
      </c>
      <c r="B21" s="584"/>
      <c r="C21" s="579" t="s">
        <v>595</v>
      </c>
      <c r="D21" s="579"/>
      <c r="E21" s="579"/>
      <c r="F21" s="464"/>
      <c r="G21" s="408"/>
      <c r="H21" s="409">
        <v>1</v>
      </c>
      <c r="I21" s="172">
        <f t="shared" si="0"/>
        <v>1</v>
      </c>
      <c r="J21" s="412"/>
      <c r="K21" s="409">
        <v>2</v>
      </c>
      <c r="L21" s="118">
        <f t="shared" si="5"/>
        <v>-1</v>
      </c>
      <c r="M21" s="409">
        <v>2</v>
      </c>
      <c r="N21" s="409">
        <v>1</v>
      </c>
      <c r="O21" s="172">
        <f t="shared" si="1"/>
        <v>3</v>
      </c>
      <c r="P21" s="409">
        <v>3</v>
      </c>
      <c r="Q21" s="118">
        <f t="shared" si="2"/>
        <v>0</v>
      </c>
      <c r="R21" s="409"/>
      <c r="S21" s="409"/>
      <c r="T21" s="409"/>
      <c r="U21" s="172">
        <f t="shared" si="3"/>
        <v>0</v>
      </c>
      <c r="V21" s="409"/>
      <c r="W21" s="118">
        <f t="shared" si="4"/>
        <v>0</v>
      </c>
      <c r="X21" s="122"/>
      <c r="Y21" s="122"/>
      <c r="Z21" s="175"/>
    </row>
    <row r="22" spans="1:26" ht="15" customHeight="1">
      <c r="A22" s="457" t="s">
        <v>309</v>
      </c>
      <c r="B22" s="584"/>
      <c r="C22" s="579" t="s">
        <v>596</v>
      </c>
      <c r="D22" s="579"/>
      <c r="E22" s="579"/>
      <c r="F22" s="464"/>
      <c r="G22" s="408"/>
      <c r="H22" s="409">
        <v>3</v>
      </c>
      <c r="I22" s="172">
        <f t="shared" si="0"/>
        <v>3</v>
      </c>
      <c r="J22" s="412"/>
      <c r="K22" s="409">
        <v>3</v>
      </c>
      <c r="L22" s="118">
        <f t="shared" si="5"/>
        <v>0</v>
      </c>
      <c r="M22" s="409">
        <v>1</v>
      </c>
      <c r="N22" s="409"/>
      <c r="O22" s="172">
        <f t="shared" si="1"/>
        <v>1</v>
      </c>
      <c r="P22" s="409">
        <v>2</v>
      </c>
      <c r="Q22" s="118">
        <f t="shared" si="2"/>
        <v>-1</v>
      </c>
      <c r="R22" s="409"/>
      <c r="S22" s="409"/>
      <c r="T22" s="409">
        <v>3</v>
      </c>
      <c r="U22" s="172">
        <f t="shared" si="3"/>
        <v>3</v>
      </c>
      <c r="V22" s="409">
        <v>3</v>
      </c>
      <c r="W22" s="118">
        <f t="shared" si="4"/>
        <v>0</v>
      </c>
      <c r="X22" s="122"/>
      <c r="Y22" s="122"/>
      <c r="Z22" s="175"/>
    </row>
    <row r="23" spans="1:26" ht="20.25" customHeight="1">
      <c r="A23" s="457" t="s">
        <v>310</v>
      </c>
      <c r="B23" s="584"/>
      <c r="C23" s="579" t="s">
        <v>590</v>
      </c>
      <c r="D23" s="579"/>
      <c r="E23" s="579"/>
      <c r="F23" s="464"/>
      <c r="G23" s="408"/>
      <c r="H23" s="409">
        <v>2</v>
      </c>
      <c r="I23" s="172">
        <f>SUM(F23:H23)</f>
        <v>2</v>
      </c>
      <c r="J23" s="412"/>
      <c r="K23" s="409">
        <v>3</v>
      </c>
      <c r="L23" s="118">
        <f t="shared" si="5"/>
        <v>-1</v>
      </c>
      <c r="M23" s="409">
        <v>3</v>
      </c>
      <c r="N23" s="409">
        <v>4</v>
      </c>
      <c r="O23" s="172">
        <v>7</v>
      </c>
      <c r="P23" s="409">
        <v>12</v>
      </c>
      <c r="Q23" s="118">
        <f>O23-P23</f>
        <v>-5</v>
      </c>
      <c r="R23" s="409"/>
      <c r="S23" s="409"/>
      <c r="T23" s="409"/>
      <c r="U23" s="172">
        <f>SUM(R23:T23)</f>
        <v>0</v>
      </c>
      <c r="V23" s="409"/>
      <c r="W23" s="118">
        <f>U23-V23</f>
        <v>0</v>
      </c>
      <c r="X23" s="122"/>
      <c r="Y23" s="122">
        <v>1</v>
      </c>
      <c r="Z23" s="175"/>
    </row>
    <row r="24" spans="1:26" ht="15" customHeight="1">
      <c r="A24" s="457" t="s">
        <v>311</v>
      </c>
      <c r="B24" s="584"/>
      <c r="C24" s="579" t="s">
        <v>671</v>
      </c>
      <c r="D24" s="579"/>
      <c r="E24" s="579"/>
      <c r="F24" s="464"/>
      <c r="G24" s="408"/>
      <c r="H24" s="409"/>
      <c r="I24" s="172">
        <f t="shared" si="0"/>
        <v>0</v>
      </c>
      <c r="J24" s="412"/>
      <c r="K24" s="409"/>
      <c r="L24" s="118">
        <f t="shared" si="5"/>
        <v>0</v>
      </c>
      <c r="M24" s="409"/>
      <c r="N24" s="409"/>
      <c r="O24" s="172">
        <f t="shared" si="1"/>
        <v>0</v>
      </c>
      <c r="P24" s="409"/>
      <c r="Q24" s="118">
        <f t="shared" si="2"/>
        <v>0</v>
      </c>
      <c r="R24" s="409"/>
      <c r="S24" s="409"/>
      <c r="T24" s="409"/>
      <c r="U24" s="172">
        <f>SUM(R24:T24)</f>
        <v>0</v>
      </c>
      <c r="V24" s="409"/>
      <c r="W24" s="118">
        <f t="shared" si="4"/>
        <v>0</v>
      </c>
      <c r="X24" s="122"/>
      <c r="Y24" s="122"/>
      <c r="Z24" s="175"/>
    </row>
    <row r="25" spans="1:26" ht="15" customHeight="1">
      <c r="A25" s="457">
        <v>11</v>
      </c>
      <c r="B25" s="581" t="s">
        <v>597</v>
      </c>
      <c r="C25" s="581"/>
      <c r="D25" s="581"/>
      <c r="E25" s="581"/>
      <c r="F25" s="464"/>
      <c r="G25" s="408"/>
      <c r="H25" s="409"/>
      <c r="I25" s="172">
        <f t="shared" si="0"/>
        <v>0</v>
      </c>
      <c r="J25" s="412"/>
      <c r="K25" s="409"/>
      <c r="L25" s="118">
        <f t="shared" si="5"/>
        <v>0</v>
      </c>
      <c r="M25" s="409"/>
      <c r="N25" s="409"/>
      <c r="O25" s="172">
        <f t="shared" si="1"/>
        <v>0</v>
      </c>
      <c r="P25" s="409"/>
      <c r="Q25" s="118">
        <f t="shared" si="2"/>
        <v>0</v>
      </c>
      <c r="R25" s="409"/>
      <c r="S25" s="409"/>
      <c r="T25" s="409"/>
      <c r="U25" s="172">
        <f>SUM(R25:T25)</f>
        <v>0</v>
      </c>
      <c r="V25" s="409"/>
      <c r="W25" s="118">
        <f t="shared" si="4"/>
        <v>0</v>
      </c>
      <c r="X25" s="122"/>
      <c r="Y25" s="122"/>
      <c r="Z25" s="175"/>
    </row>
    <row r="26" spans="1:26" ht="15" customHeight="1">
      <c r="A26" s="457">
        <v>12</v>
      </c>
      <c r="B26" s="603" t="s">
        <v>633</v>
      </c>
      <c r="C26" s="603"/>
      <c r="D26" s="603"/>
      <c r="E26" s="603"/>
      <c r="F26" s="464"/>
      <c r="G26" s="408"/>
      <c r="H26" s="409"/>
      <c r="I26" s="172">
        <f t="shared" si="0"/>
        <v>0</v>
      </c>
      <c r="J26" s="412"/>
      <c r="K26" s="409"/>
      <c r="L26" s="118">
        <f t="shared" si="5"/>
        <v>0</v>
      </c>
      <c r="M26" s="409"/>
      <c r="N26" s="409"/>
      <c r="O26" s="172">
        <f t="shared" si="1"/>
        <v>0</v>
      </c>
      <c r="P26" s="409"/>
      <c r="Q26" s="118">
        <f t="shared" si="2"/>
        <v>0</v>
      </c>
      <c r="R26" s="409"/>
      <c r="S26" s="409"/>
      <c r="T26" s="409"/>
      <c r="U26" s="172">
        <f>SUM(R26:T26)</f>
        <v>0</v>
      </c>
      <c r="V26" s="409"/>
      <c r="W26" s="118">
        <f t="shared" si="4"/>
        <v>0</v>
      </c>
      <c r="X26" s="122"/>
      <c r="Y26" s="122"/>
      <c r="Z26" s="175"/>
    </row>
    <row r="27" spans="1:26" ht="15" customHeight="1">
      <c r="A27" s="457"/>
      <c r="B27" s="582" t="s">
        <v>341</v>
      </c>
      <c r="C27" s="582"/>
      <c r="D27" s="179" t="s">
        <v>675</v>
      </c>
      <c r="E27" s="179" t="s">
        <v>676</v>
      </c>
      <c r="F27" s="180"/>
      <c r="G27" s="180"/>
      <c r="H27" s="117"/>
      <c r="I27" s="176"/>
      <c r="J27" s="413"/>
      <c r="K27" s="410"/>
      <c r="L27" s="176"/>
      <c r="M27" s="410"/>
      <c r="N27" s="410"/>
      <c r="O27" s="176"/>
      <c r="P27" s="410"/>
      <c r="Q27" s="176"/>
      <c r="R27" s="410"/>
      <c r="S27" s="410"/>
      <c r="T27" s="410"/>
      <c r="U27" s="176"/>
      <c r="V27" s="410"/>
      <c r="W27" s="176"/>
      <c r="X27" s="177"/>
      <c r="Y27" s="177"/>
      <c r="Z27" s="178"/>
    </row>
    <row r="28" spans="1:26" ht="15" customHeight="1">
      <c r="A28" s="457">
        <v>13</v>
      </c>
      <c r="B28" s="181" t="s">
        <v>677</v>
      </c>
      <c r="C28" s="182"/>
      <c r="D28" s="182"/>
      <c r="E28" s="182"/>
      <c r="F28" s="464"/>
      <c r="G28" s="408"/>
      <c r="H28" s="409"/>
      <c r="I28" s="172">
        <f t="shared" si="0"/>
        <v>0</v>
      </c>
      <c r="J28" s="412"/>
      <c r="K28" s="409"/>
      <c r="L28" s="118">
        <f t="shared" si="5"/>
        <v>0</v>
      </c>
      <c r="M28" s="409"/>
      <c r="N28" s="409"/>
      <c r="O28" s="172">
        <f t="shared" si="1"/>
        <v>0</v>
      </c>
      <c r="P28" s="409"/>
      <c r="Q28" s="118">
        <f t="shared" si="2"/>
        <v>0</v>
      </c>
      <c r="R28" s="409"/>
      <c r="S28" s="409"/>
      <c r="T28" s="409"/>
      <c r="U28" s="172">
        <f aca="true" t="shared" si="6" ref="U28:U35">SUM(R28:T28)</f>
        <v>0</v>
      </c>
      <c r="V28" s="409"/>
      <c r="W28" s="118">
        <f t="shared" si="4"/>
        <v>0</v>
      </c>
      <c r="X28" s="122"/>
      <c r="Y28" s="122"/>
      <c r="Z28" s="175"/>
    </row>
    <row r="29" spans="1:26" ht="15" customHeight="1">
      <c r="A29" s="457">
        <v>14</v>
      </c>
      <c r="B29" s="456" t="s">
        <v>598</v>
      </c>
      <c r="C29" s="183"/>
      <c r="D29" s="454"/>
      <c r="E29" s="454"/>
      <c r="F29" s="464"/>
      <c r="G29" s="408"/>
      <c r="H29" s="409"/>
      <c r="I29" s="172">
        <f t="shared" si="0"/>
        <v>0</v>
      </c>
      <c r="J29" s="412"/>
      <c r="K29" s="409"/>
      <c r="L29" s="118">
        <f t="shared" si="5"/>
        <v>0</v>
      </c>
      <c r="M29" s="409"/>
      <c r="N29" s="409"/>
      <c r="O29" s="172">
        <f t="shared" si="1"/>
        <v>0</v>
      </c>
      <c r="P29" s="409"/>
      <c r="Q29" s="118">
        <f t="shared" si="2"/>
        <v>0</v>
      </c>
      <c r="R29" s="409"/>
      <c r="S29" s="409"/>
      <c r="T29" s="409"/>
      <c r="U29" s="172">
        <f t="shared" si="6"/>
        <v>0</v>
      </c>
      <c r="V29" s="409"/>
      <c r="W29" s="118">
        <f t="shared" si="4"/>
        <v>0</v>
      </c>
      <c r="X29" s="122"/>
      <c r="Y29" s="122"/>
      <c r="Z29" s="175"/>
    </row>
    <row r="30" spans="1:26" ht="15" customHeight="1">
      <c r="A30" s="457">
        <v>15</v>
      </c>
      <c r="B30" s="456" t="s">
        <v>599</v>
      </c>
      <c r="C30" s="183"/>
      <c r="D30" s="454"/>
      <c r="E30" s="454"/>
      <c r="F30" s="464"/>
      <c r="G30" s="408"/>
      <c r="H30" s="409"/>
      <c r="I30" s="172">
        <f t="shared" si="0"/>
        <v>0</v>
      </c>
      <c r="J30" s="412"/>
      <c r="K30" s="409"/>
      <c r="L30" s="118">
        <f t="shared" si="5"/>
        <v>0</v>
      </c>
      <c r="M30" s="409"/>
      <c r="N30" s="409"/>
      <c r="O30" s="172">
        <f t="shared" si="1"/>
        <v>0</v>
      </c>
      <c r="P30" s="409"/>
      <c r="Q30" s="118">
        <f t="shared" si="2"/>
        <v>0</v>
      </c>
      <c r="R30" s="409"/>
      <c r="S30" s="409"/>
      <c r="T30" s="409"/>
      <c r="U30" s="172">
        <f t="shared" si="6"/>
        <v>0</v>
      </c>
      <c r="V30" s="409"/>
      <c r="W30" s="118">
        <f t="shared" si="4"/>
        <v>0</v>
      </c>
      <c r="X30" s="122"/>
      <c r="Y30" s="122"/>
      <c r="Z30" s="175"/>
    </row>
    <row r="31" spans="1:26" ht="12.75" customHeight="1">
      <c r="A31" s="457">
        <v>16</v>
      </c>
      <c r="B31" s="581" t="s">
        <v>634</v>
      </c>
      <c r="C31" s="581"/>
      <c r="D31" s="581"/>
      <c r="E31" s="581"/>
      <c r="F31" s="464"/>
      <c r="G31" s="408"/>
      <c r="H31" s="409">
        <v>1</v>
      </c>
      <c r="I31" s="172">
        <f t="shared" si="0"/>
        <v>1</v>
      </c>
      <c r="J31" s="412"/>
      <c r="K31" s="409">
        <v>1</v>
      </c>
      <c r="L31" s="118">
        <f t="shared" si="5"/>
        <v>0</v>
      </c>
      <c r="M31" s="409"/>
      <c r="N31" s="409">
        <v>1</v>
      </c>
      <c r="O31" s="172">
        <f t="shared" si="1"/>
        <v>1</v>
      </c>
      <c r="P31" s="409">
        <v>1</v>
      </c>
      <c r="Q31" s="118">
        <f t="shared" si="2"/>
        <v>0</v>
      </c>
      <c r="R31" s="409"/>
      <c r="S31" s="409"/>
      <c r="T31" s="409"/>
      <c r="U31" s="172">
        <f t="shared" si="6"/>
        <v>0</v>
      </c>
      <c r="V31" s="409"/>
      <c r="W31" s="118">
        <f t="shared" si="4"/>
        <v>0</v>
      </c>
      <c r="X31" s="122"/>
      <c r="Y31" s="122"/>
      <c r="Z31" s="175"/>
    </row>
    <row r="32" spans="1:26" ht="11.25" customHeight="1">
      <c r="A32" s="455" t="s">
        <v>342</v>
      </c>
      <c r="B32" s="580" t="s">
        <v>635</v>
      </c>
      <c r="C32" s="184" t="s">
        <v>600</v>
      </c>
      <c r="D32" s="184"/>
      <c r="E32" s="184"/>
      <c r="F32" s="464"/>
      <c r="G32" s="408"/>
      <c r="H32" s="409"/>
      <c r="I32" s="476">
        <f t="shared" si="0"/>
        <v>0</v>
      </c>
      <c r="J32" s="412"/>
      <c r="K32" s="409"/>
      <c r="L32" s="477">
        <f t="shared" si="5"/>
        <v>0</v>
      </c>
      <c r="M32" s="409"/>
      <c r="N32" s="409"/>
      <c r="O32" s="476">
        <f t="shared" si="1"/>
        <v>0</v>
      </c>
      <c r="P32" s="409"/>
      <c r="Q32" s="477">
        <f t="shared" si="2"/>
        <v>0</v>
      </c>
      <c r="R32" s="409"/>
      <c r="S32" s="409"/>
      <c r="T32" s="409"/>
      <c r="U32" s="476">
        <f t="shared" si="6"/>
        <v>0</v>
      </c>
      <c r="V32" s="409"/>
      <c r="W32" s="477">
        <f t="shared" si="4"/>
        <v>0</v>
      </c>
      <c r="X32" s="478">
        <v>3</v>
      </c>
      <c r="Y32" s="478">
        <v>2</v>
      </c>
      <c r="Z32" s="479"/>
    </row>
    <row r="33" spans="1:26" ht="12" customHeight="1">
      <c r="A33" s="455" t="s">
        <v>343</v>
      </c>
      <c r="B33" s="580"/>
      <c r="C33" s="579" t="s">
        <v>594</v>
      </c>
      <c r="D33" s="579"/>
      <c r="E33" s="579"/>
      <c r="F33" s="464"/>
      <c r="G33" s="408"/>
      <c r="H33" s="409"/>
      <c r="I33" s="476">
        <f t="shared" si="0"/>
        <v>0</v>
      </c>
      <c r="J33" s="412"/>
      <c r="K33" s="409"/>
      <c r="L33" s="477">
        <f t="shared" si="5"/>
        <v>0</v>
      </c>
      <c r="M33" s="409"/>
      <c r="N33" s="409"/>
      <c r="O33" s="476">
        <f t="shared" si="1"/>
        <v>0</v>
      </c>
      <c r="P33" s="409"/>
      <c r="Q33" s="477">
        <f t="shared" si="2"/>
        <v>0</v>
      </c>
      <c r="R33" s="409"/>
      <c r="S33" s="409"/>
      <c r="T33" s="409"/>
      <c r="U33" s="476">
        <f t="shared" si="6"/>
        <v>0</v>
      </c>
      <c r="V33" s="409"/>
      <c r="W33" s="477">
        <f t="shared" si="4"/>
        <v>0</v>
      </c>
      <c r="X33" s="478"/>
      <c r="Y33" s="478"/>
      <c r="Z33" s="479"/>
    </row>
    <row r="34" spans="1:26" ht="11.25" customHeight="1">
      <c r="A34" s="455" t="s">
        <v>344</v>
      </c>
      <c r="B34" s="580"/>
      <c r="C34" s="579" t="s">
        <v>595</v>
      </c>
      <c r="D34" s="579"/>
      <c r="E34" s="579"/>
      <c r="F34" s="464"/>
      <c r="G34" s="408"/>
      <c r="H34" s="409"/>
      <c r="I34" s="476">
        <f t="shared" si="0"/>
        <v>0</v>
      </c>
      <c r="J34" s="412"/>
      <c r="K34" s="409"/>
      <c r="L34" s="477">
        <f t="shared" si="5"/>
        <v>0</v>
      </c>
      <c r="M34" s="409"/>
      <c r="N34" s="409"/>
      <c r="O34" s="476">
        <f t="shared" si="1"/>
        <v>0</v>
      </c>
      <c r="P34" s="409"/>
      <c r="Q34" s="477">
        <f t="shared" si="2"/>
        <v>0</v>
      </c>
      <c r="R34" s="409"/>
      <c r="S34" s="409"/>
      <c r="T34" s="409"/>
      <c r="U34" s="476">
        <f t="shared" si="6"/>
        <v>0</v>
      </c>
      <c r="V34" s="409"/>
      <c r="W34" s="477">
        <f t="shared" si="4"/>
        <v>0</v>
      </c>
      <c r="X34" s="478"/>
      <c r="Y34" s="478"/>
      <c r="Z34" s="479"/>
    </row>
    <row r="35" spans="1:26" ht="9.75" customHeight="1">
      <c r="A35" s="455" t="s">
        <v>345</v>
      </c>
      <c r="B35" s="580"/>
      <c r="C35" s="579" t="s">
        <v>596</v>
      </c>
      <c r="D35" s="579"/>
      <c r="E35" s="579"/>
      <c r="F35" s="464"/>
      <c r="G35" s="408"/>
      <c r="H35" s="409"/>
      <c r="I35" s="476">
        <f t="shared" si="0"/>
        <v>0</v>
      </c>
      <c r="J35" s="412"/>
      <c r="K35" s="409"/>
      <c r="L35" s="477">
        <f t="shared" si="5"/>
        <v>0</v>
      </c>
      <c r="M35" s="409"/>
      <c r="N35" s="409"/>
      <c r="O35" s="476">
        <f t="shared" si="1"/>
        <v>0</v>
      </c>
      <c r="P35" s="409"/>
      <c r="Q35" s="477">
        <f t="shared" si="2"/>
        <v>0</v>
      </c>
      <c r="R35" s="409"/>
      <c r="S35" s="409"/>
      <c r="T35" s="409"/>
      <c r="U35" s="476">
        <f t="shared" si="6"/>
        <v>0</v>
      </c>
      <c r="V35" s="409"/>
      <c r="W35" s="477">
        <f t="shared" si="4"/>
        <v>0</v>
      </c>
      <c r="X35" s="478"/>
      <c r="Y35" s="478"/>
      <c r="Z35" s="479"/>
    </row>
    <row r="36" spans="1:26" ht="15" customHeight="1">
      <c r="A36" s="600" t="s">
        <v>568</v>
      </c>
      <c r="B36" s="601"/>
      <c r="C36" s="601"/>
      <c r="D36" s="601"/>
      <c r="E36" s="602"/>
      <c r="F36" s="466">
        <f aca="true" t="shared" si="7" ref="F36:Z36">SUM(F7:F35)</f>
        <v>4</v>
      </c>
      <c r="G36" s="186">
        <f t="shared" si="7"/>
        <v>2</v>
      </c>
      <c r="H36" s="185">
        <f t="shared" si="7"/>
        <v>24</v>
      </c>
      <c r="I36" s="185">
        <f t="shared" si="7"/>
        <v>30</v>
      </c>
      <c r="J36" s="185">
        <f t="shared" si="7"/>
        <v>1</v>
      </c>
      <c r="K36" s="185">
        <f t="shared" si="7"/>
        <v>41</v>
      </c>
      <c r="L36" s="187">
        <f t="shared" si="7"/>
        <v>-10</v>
      </c>
      <c r="M36" s="185">
        <f t="shared" si="7"/>
        <v>42</v>
      </c>
      <c r="N36" s="185">
        <f t="shared" si="7"/>
        <v>13</v>
      </c>
      <c r="O36" s="185">
        <f t="shared" si="7"/>
        <v>55</v>
      </c>
      <c r="P36" s="185">
        <f t="shared" si="7"/>
        <v>67</v>
      </c>
      <c r="Q36" s="187">
        <f t="shared" si="7"/>
        <v>-12</v>
      </c>
      <c r="R36" s="424">
        <f t="shared" si="7"/>
        <v>0</v>
      </c>
      <c r="S36" s="424">
        <f t="shared" si="7"/>
        <v>0</v>
      </c>
      <c r="T36" s="424">
        <f t="shared" si="7"/>
        <v>4</v>
      </c>
      <c r="U36" s="185">
        <f t="shared" si="7"/>
        <v>4</v>
      </c>
      <c r="V36" s="185">
        <f t="shared" si="7"/>
        <v>4</v>
      </c>
      <c r="W36" s="187">
        <f t="shared" si="7"/>
        <v>0</v>
      </c>
      <c r="X36" s="185">
        <f t="shared" si="7"/>
        <v>5</v>
      </c>
      <c r="Y36" s="185">
        <f t="shared" si="7"/>
        <v>5</v>
      </c>
      <c r="Z36" s="185">
        <f t="shared" si="7"/>
        <v>0</v>
      </c>
    </row>
    <row r="37" spans="1:26" ht="18" customHeight="1">
      <c r="A37" s="599" t="s">
        <v>636</v>
      </c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</row>
    <row r="38" spans="1:12" ht="14.25" customHeight="1">
      <c r="A38" s="188" t="s">
        <v>346</v>
      </c>
      <c r="B38" s="188"/>
      <c r="C38" s="188"/>
      <c r="D38" s="188"/>
      <c r="E38" s="188"/>
      <c r="F38" s="467"/>
      <c r="G38" s="188"/>
      <c r="H38" s="188"/>
      <c r="I38" s="188"/>
      <c r="J38" s="188"/>
      <c r="K38" s="188"/>
      <c r="L38" s="188"/>
    </row>
    <row r="39" spans="1:24" ht="33" customHeight="1">
      <c r="A39" s="188"/>
      <c r="B39" s="188"/>
      <c r="C39" s="189"/>
      <c r="D39" s="189"/>
      <c r="E39" s="189"/>
      <c r="F39" s="190"/>
      <c r="G39" s="190"/>
      <c r="H39" s="190"/>
      <c r="I39" s="191"/>
      <c r="J39" s="191"/>
      <c r="K39" s="190"/>
      <c r="L39" s="190"/>
      <c r="X39" s="139"/>
    </row>
    <row r="40" ht="33" customHeight="1">
      <c r="F40" s="188"/>
    </row>
    <row r="41" ht="33" customHeight="1">
      <c r="F41" s="188"/>
    </row>
    <row r="42" ht="33" customHeight="1">
      <c r="F42" s="188"/>
    </row>
    <row r="43" ht="33" customHeight="1">
      <c r="F43" s="188"/>
    </row>
    <row r="44" ht="33" customHeight="1">
      <c r="F44" s="188"/>
    </row>
    <row r="45" ht="33" customHeight="1">
      <c r="F45" s="188"/>
    </row>
    <row r="46" ht="33" customHeight="1">
      <c r="F46" s="188"/>
    </row>
    <row r="47" ht="33" customHeight="1">
      <c r="F47" s="188"/>
    </row>
  </sheetData>
  <sheetProtection formatCells="0" formatColumns="0" formatRows="0" insertColumns="0" insertRows="0"/>
  <mergeCells count="41">
    <mergeCell ref="A37:Z37"/>
    <mergeCell ref="C24:E24"/>
    <mergeCell ref="A36:E36"/>
    <mergeCell ref="B25:E25"/>
    <mergeCell ref="B26:E26"/>
    <mergeCell ref="B8:E8"/>
    <mergeCell ref="B12:E12"/>
    <mergeCell ref="B9:E9"/>
    <mergeCell ref="C20:E20"/>
    <mergeCell ref="C22:E22"/>
    <mergeCell ref="A1:Z1"/>
    <mergeCell ref="A4:A6"/>
    <mergeCell ref="B4:E6"/>
    <mergeCell ref="F4:W4"/>
    <mergeCell ref="X4:Z5"/>
    <mergeCell ref="R5:W5"/>
    <mergeCell ref="M5:Q5"/>
    <mergeCell ref="A2:N2"/>
    <mergeCell ref="L5:L6"/>
    <mergeCell ref="B7:E7"/>
    <mergeCell ref="B17:E17"/>
    <mergeCell ref="C19:E19"/>
    <mergeCell ref="B10:E10"/>
    <mergeCell ref="K5:K6"/>
    <mergeCell ref="J5:J6"/>
    <mergeCell ref="F5:I5"/>
    <mergeCell ref="C18:E18"/>
    <mergeCell ref="B18:B24"/>
    <mergeCell ref="C23:E23"/>
    <mergeCell ref="B11:E11"/>
    <mergeCell ref="C21:E21"/>
    <mergeCell ref="B15:E15"/>
    <mergeCell ref="B13:E13"/>
    <mergeCell ref="B14:E14"/>
    <mergeCell ref="B16:E16"/>
    <mergeCell ref="C35:E35"/>
    <mergeCell ref="C33:E33"/>
    <mergeCell ref="C34:E34"/>
    <mergeCell ref="B32:B35"/>
    <mergeCell ref="B31:E31"/>
    <mergeCell ref="B27:C27"/>
  </mergeCells>
  <printOptions/>
  <pageMargins left="0.236220472440945" right="0.236220472440945" top="0.236220472440945" bottom="0.236220472440945" header="0.511811023622047" footer="0.511811023622047"/>
  <pageSetup horizontalDpi="600" verticalDpi="600" orientation="landscape" paperSize="9" scale="97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" width="23.140625" style="143" customWidth="1"/>
    <col min="2" max="2" width="6.57421875" style="143" bestFit="1" customWidth="1"/>
    <col min="3" max="3" width="6.57421875" style="143" customWidth="1"/>
    <col min="4" max="4" width="6.7109375" style="143" customWidth="1"/>
    <col min="5" max="5" width="6.28125" style="143" bestFit="1" customWidth="1"/>
    <col min="6" max="6" width="8.28125" style="143" customWidth="1"/>
    <col min="7" max="7" width="6.28125" style="143" bestFit="1" customWidth="1"/>
    <col min="8" max="8" width="8.00390625" style="143" customWidth="1"/>
    <col min="9" max="9" width="7.57421875" style="143" customWidth="1"/>
    <col min="10" max="10" width="7.57421875" style="143" bestFit="1" customWidth="1"/>
    <col min="11" max="11" width="7.7109375" style="143" customWidth="1"/>
    <col min="12" max="12" width="7.00390625" style="143" customWidth="1"/>
    <col min="13" max="13" width="6.421875" style="143" customWidth="1"/>
    <col min="14" max="14" width="7.00390625" style="143" customWidth="1"/>
    <col min="15" max="15" width="8.00390625" style="143" customWidth="1"/>
    <col min="16" max="16" width="7.8515625" style="143" customWidth="1"/>
    <col min="17" max="16384" width="9.140625" style="143" customWidth="1"/>
  </cols>
  <sheetData>
    <row r="1" spans="1:13" ht="16.5" customHeight="1">
      <c r="A1" s="142" t="s">
        <v>810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" customHeight="1">
      <c r="A2" s="104" t="s">
        <v>805</v>
      </c>
      <c r="C2" s="151"/>
      <c r="D2" s="375"/>
      <c r="E2" s="375"/>
      <c r="F2" s="375"/>
      <c r="G2" s="375"/>
      <c r="J2" s="144"/>
      <c r="K2" s="144"/>
      <c r="M2" s="145"/>
    </row>
    <row r="3" spans="1:16" ht="16.5" customHeight="1">
      <c r="A3" s="146"/>
      <c r="B3" s="146"/>
      <c r="C3" s="146"/>
      <c r="D3" s="146"/>
      <c r="E3" s="146"/>
      <c r="F3" s="147"/>
      <c r="J3" s="148"/>
      <c r="K3" s="148"/>
      <c r="L3" s="148"/>
      <c r="P3" s="145" t="s">
        <v>672</v>
      </c>
    </row>
    <row r="4" spans="1:16" ht="18.75" customHeight="1">
      <c r="A4" s="605" t="s">
        <v>720</v>
      </c>
      <c r="B4" s="607" t="s">
        <v>338</v>
      </c>
      <c r="C4" s="608"/>
      <c r="D4" s="608"/>
      <c r="E4" s="609"/>
      <c r="F4" s="610"/>
      <c r="G4" s="611"/>
      <c r="H4" s="612"/>
      <c r="I4" s="612"/>
      <c r="J4" s="612"/>
      <c r="K4" s="612"/>
      <c r="L4" s="612"/>
      <c r="M4" s="612"/>
      <c r="N4" s="597" t="s">
        <v>339</v>
      </c>
      <c r="O4" s="597"/>
      <c r="P4" s="597"/>
    </row>
    <row r="5" spans="1:16" ht="22.5" customHeight="1">
      <c r="A5" s="606"/>
      <c r="B5" s="613" t="s">
        <v>638</v>
      </c>
      <c r="C5" s="614"/>
      <c r="D5" s="614"/>
      <c r="E5" s="615"/>
      <c r="F5" s="604" t="s">
        <v>576</v>
      </c>
      <c r="G5" s="613" t="s">
        <v>628</v>
      </c>
      <c r="H5" s="604" t="s">
        <v>347</v>
      </c>
      <c r="I5" s="604" t="s">
        <v>348</v>
      </c>
      <c r="J5" s="604" t="s">
        <v>576</v>
      </c>
      <c r="K5" s="604"/>
      <c r="L5" s="604" t="s">
        <v>312</v>
      </c>
      <c r="M5" s="604" t="s">
        <v>313</v>
      </c>
      <c r="N5" s="597"/>
      <c r="O5" s="597"/>
      <c r="P5" s="597"/>
    </row>
    <row r="6" spans="1:16" ht="56.25">
      <c r="A6" s="606"/>
      <c r="B6" s="459" t="s">
        <v>638</v>
      </c>
      <c r="C6" s="149" t="s">
        <v>340</v>
      </c>
      <c r="D6" s="327" t="s">
        <v>574</v>
      </c>
      <c r="E6" s="150" t="s">
        <v>575</v>
      </c>
      <c r="F6" s="604"/>
      <c r="G6" s="613"/>
      <c r="H6" s="604"/>
      <c r="I6" s="604"/>
      <c r="J6" s="327" t="s">
        <v>347</v>
      </c>
      <c r="K6" s="327" t="s">
        <v>348</v>
      </c>
      <c r="L6" s="604"/>
      <c r="M6" s="604"/>
      <c r="N6" s="327" t="s">
        <v>638</v>
      </c>
      <c r="O6" s="327" t="s">
        <v>347</v>
      </c>
      <c r="P6" s="327" t="s">
        <v>348</v>
      </c>
    </row>
    <row r="7" spans="1:16" ht="24.75" customHeight="1">
      <c r="A7" s="376" t="s">
        <v>639</v>
      </c>
      <c r="B7" s="460"/>
      <c r="C7" s="414"/>
      <c r="D7" s="415"/>
      <c r="E7" s="378">
        <f>SUM(B7:D7)</f>
        <v>0</v>
      </c>
      <c r="F7" s="415"/>
      <c r="G7" s="379">
        <f>E7-F7</f>
        <v>0</v>
      </c>
      <c r="H7" s="415"/>
      <c r="I7" s="415"/>
      <c r="J7" s="418"/>
      <c r="K7" s="418"/>
      <c r="L7" s="380">
        <f>H7-J7</f>
        <v>0</v>
      </c>
      <c r="M7" s="380">
        <f>I7-K7</f>
        <v>0</v>
      </c>
      <c r="N7" s="377"/>
      <c r="O7" s="377"/>
      <c r="P7" s="381"/>
    </row>
    <row r="8" spans="1:16" ht="24.75" customHeight="1">
      <c r="A8" s="376" t="s">
        <v>602</v>
      </c>
      <c r="B8" s="461"/>
      <c r="C8" s="416"/>
      <c r="D8" s="417"/>
      <c r="E8" s="378">
        <f aca="true" t="shared" si="0" ref="E8:E15">SUM(B8:D8)</f>
        <v>0</v>
      </c>
      <c r="F8" s="417"/>
      <c r="G8" s="379">
        <f aca="true" t="shared" si="1" ref="G8:G14">E8-F8</f>
        <v>0</v>
      </c>
      <c r="H8" s="417"/>
      <c r="I8" s="417"/>
      <c r="J8" s="419"/>
      <c r="K8" s="419"/>
      <c r="L8" s="380">
        <f aca="true" t="shared" si="2" ref="L8:L14">H8-J8</f>
        <v>0</v>
      </c>
      <c r="M8" s="380">
        <f aca="true" t="shared" si="3" ref="M8:M14">I8-K8</f>
        <v>0</v>
      </c>
      <c r="N8" s="377"/>
      <c r="O8" s="377"/>
      <c r="P8" s="381"/>
    </row>
    <row r="9" spans="1:16" ht="24.75" customHeight="1">
      <c r="A9" s="376" t="s">
        <v>721</v>
      </c>
      <c r="B9" s="461"/>
      <c r="C9" s="416"/>
      <c r="D9" s="417"/>
      <c r="E9" s="378">
        <f t="shared" si="0"/>
        <v>0</v>
      </c>
      <c r="F9" s="417"/>
      <c r="G9" s="379">
        <f t="shared" si="1"/>
        <v>0</v>
      </c>
      <c r="H9" s="417"/>
      <c r="I9" s="417"/>
      <c r="J9" s="419"/>
      <c r="K9" s="419"/>
      <c r="L9" s="380">
        <f t="shared" si="2"/>
        <v>0</v>
      </c>
      <c r="M9" s="380">
        <f t="shared" si="3"/>
        <v>0</v>
      </c>
      <c r="N9" s="377"/>
      <c r="O9" s="377"/>
      <c r="P9" s="381"/>
    </row>
    <row r="10" spans="1:16" ht="24.75" customHeight="1">
      <c r="A10" s="376" t="s">
        <v>603</v>
      </c>
      <c r="B10" s="461"/>
      <c r="C10" s="416"/>
      <c r="D10" s="417"/>
      <c r="E10" s="378">
        <f t="shared" si="0"/>
        <v>0</v>
      </c>
      <c r="F10" s="417"/>
      <c r="G10" s="379">
        <f t="shared" si="1"/>
        <v>0</v>
      </c>
      <c r="H10" s="417"/>
      <c r="I10" s="417"/>
      <c r="J10" s="419"/>
      <c r="K10" s="419"/>
      <c r="L10" s="380">
        <f t="shared" si="2"/>
        <v>0</v>
      </c>
      <c r="M10" s="380">
        <f t="shared" si="3"/>
        <v>0</v>
      </c>
      <c r="N10" s="377"/>
      <c r="O10" s="377"/>
      <c r="P10" s="381">
        <v>1</v>
      </c>
    </row>
    <row r="11" spans="1:16" ht="24.75" customHeight="1">
      <c r="A11" s="376" t="s">
        <v>318</v>
      </c>
      <c r="B11" s="461"/>
      <c r="C11" s="416"/>
      <c r="D11" s="417"/>
      <c r="E11" s="378">
        <f t="shared" si="0"/>
        <v>0</v>
      </c>
      <c r="F11" s="417"/>
      <c r="G11" s="379">
        <f t="shared" si="1"/>
        <v>0</v>
      </c>
      <c r="H11" s="417"/>
      <c r="I11" s="417"/>
      <c r="J11" s="419"/>
      <c r="K11" s="419"/>
      <c r="L11" s="380">
        <f t="shared" si="2"/>
        <v>0</v>
      </c>
      <c r="M11" s="380">
        <f t="shared" si="3"/>
        <v>0</v>
      </c>
      <c r="N11" s="377"/>
      <c r="O11" s="377"/>
      <c r="P11" s="381"/>
    </row>
    <row r="12" spans="1:16" ht="24.75" customHeight="1">
      <c r="A12" s="376" t="s">
        <v>722</v>
      </c>
      <c r="B12" s="461"/>
      <c r="C12" s="416"/>
      <c r="D12" s="417"/>
      <c r="E12" s="378">
        <f t="shared" si="0"/>
        <v>0</v>
      </c>
      <c r="F12" s="417"/>
      <c r="G12" s="379">
        <f t="shared" si="1"/>
        <v>0</v>
      </c>
      <c r="H12" s="417"/>
      <c r="I12" s="417"/>
      <c r="J12" s="419"/>
      <c r="K12" s="419"/>
      <c r="L12" s="380">
        <f t="shared" si="2"/>
        <v>0</v>
      </c>
      <c r="M12" s="380">
        <f t="shared" si="3"/>
        <v>0</v>
      </c>
      <c r="N12" s="377"/>
      <c r="O12" s="377"/>
      <c r="P12" s="381"/>
    </row>
    <row r="13" spans="1:16" ht="24.75" customHeight="1">
      <c r="A13" s="376" t="s">
        <v>604</v>
      </c>
      <c r="B13" s="461"/>
      <c r="C13" s="416"/>
      <c r="D13" s="417"/>
      <c r="E13" s="378">
        <f t="shared" si="0"/>
        <v>0</v>
      </c>
      <c r="F13" s="417"/>
      <c r="G13" s="379">
        <f t="shared" si="1"/>
        <v>0</v>
      </c>
      <c r="H13" s="417"/>
      <c r="I13" s="417"/>
      <c r="J13" s="419"/>
      <c r="K13" s="419"/>
      <c r="L13" s="380">
        <f t="shared" si="2"/>
        <v>0</v>
      </c>
      <c r="M13" s="380">
        <f t="shared" si="3"/>
        <v>0</v>
      </c>
      <c r="N13" s="377"/>
      <c r="O13" s="377"/>
      <c r="P13" s="381"/>
    </row>
    <row r="14" spans="1:16" ht="24.75" customHeight="1">
      <c r="A14" s="382" t="s">
        <v>589</v>
      </c>
      <c r="B14" s="461"/>
      <c r="C14" s="416"/>
      <c r="D14" s="417"/>
      <c r="E14" s="378">
        <f t="shared" si="0"/>
        <v>0</v>
      </c>
      <c r="F14" s="417"/>
      <c r="G14" s="379">
        <f t="shared" si="1"/>
        <v>0</v>
      </c>
      <c r="H14" s="417"/>
      <c r="I14" s="417"/>
      <c r="J14" s="419"/>
      <c r="K14" s="419"/>
      <c r="L14" s="380">
        <f t="shared" si="2"/>
        <v>0</v>
      </c>
      <c r="M14" s="380">
        <f t="shared" si="3"/>
        <v>0</v>
      </c>
      <c r="N14" s="377"/>
      <c r="O14" s="377"/>
      <c r="P14" s="381"/>
    </row>
    <row r="15" spans="1:16" ht="18.75" customHeight="1">
      <c r="A15" s="374" t="s">
        <v>623</v>
      </c>
      <c r="B15" s="462">
        <f>SUM(B7:B14)</f>
        <v>0</v>
      </c>
      <c r="C15" s="384">
        <f>SUM(C7:C14)</f>
        <v>0</v>
      </c>
      <c r="D15" s="383">
        <f>SUM(D7:D14)</f>
        <v>0</v>
      </c>
      <c r="E15" s="385">
        <f t="shared" si="0"/>
        <v>0</v>
      </c>
      <c r="F15" s="383">
        <f aca="true" t="shared" si="4" ref="F15:P15">SUM(F7:F14)</f>
        <v>0</v>
      </c>
      <c r="G15" s="386">
        <f t="shared" si="4"/>
        <v>0</v>
      </c>
      <c r="H15" s="383">
        <f t="shared" si="4"/>
        <v>0</v>
      </c>
      <c r="I15" s="383">
        <f t="shared" si="4"/>
        <v>0</v>
      </c>
      <c r="J15" s="383">
        <f t="shared" si="4"/>
        <v>0</v>
      </c>
      <c r="K15" s="383">
        <f t="shared" si="4"/>
        <v>0</v>
      </c>
      <c r="L15" s="387">
        <f t="shared" si="4"/>
        <v>0</v>
      </c>
      <c r="M15" s="387">
        <f t="shared" si="4"/>
        <v>0</v>
      </c>
      <c r="N15" s="383">
        <f t="shared" si="4"/>
        <v>0</v>
      </c>
      <c r="O15" s="383">
        <f t="shared" si="4"/>
        <v>0</v>
      </c>
      <c r="P15" s="383">
        <f t="shared" si="4"/>
        <v>1</v>
      </c>
    </row>
    <row r="16" spans="5:7" ht="12.75">
      <c r="E16" s="151"/>
      <c r="F16" s="151"/>
      <c r="G16" s="151"/>
    </row>
    <row r="17" spans="5:7" ht="12.75">
      <c r="E17" s="151"/>
      <c r="F17" s="151"/>
      <c r="G17" s="151"/>
    </row>
    <row r="18" spans="5:7" ht="12.75">
      <c r="E18" s="152"/>
      <c r="F18" s="152"/>
      <c r="G18" s="152"/>
    </row>
    <row r="19" spans="5:7" ht="12.75">
      <c r="E19" s="152"/>
      <c r="F19" s="152"/>
      <c r="G19" s="152"/>
    </row>
    <row r="20" spans="5:7" ht="12.75">
      <c r="E20" s="152"/>
      <c r="F20" s="152"/>
      <c r="G20" s="152"/>
    </row>
    <row r="21" spans="5:7" ht="12.75">
      <c r="E21" s="152"/>
      <c r="F21" s="152"/>
      <c r="G21" s="152"/>
    </row>
    <row r="22" spans="5:7" ht="12.75">
      <c r="E22" s="152"/>
      <c r="F22" s="152"/>
      <c r="G22" s="152"/>
    </row>
    <row r="23" spans="5:7" ht="12.75">
      <c r="E23" s="152"/>
      <c r="F23" s="152"/>
      <c r="G23" s="152"/>
    </row>
    <row r="24" spans="5:7" ht="12.75">
      <c r="E24" s="152"/>
      <c r="F24" s="152"/>
      <c r="G24" s="152"/>
    </row>
    <row r="25" spans="5:7" ht="12.75">
      <c r="E25" s="152"/>
      <c r="F25" s="152"/>
      <c r="G25" s="152"/>
    </row>
    <row r="26" spans="5:7" ht="12.75">
      <c r="E26" s="152"/>
      <c r="F26" s="152"/>
      <c r="G26" s="152"/>
    </row>
    <row r="27" spans="5:7" ht="12.75">
      <c r="E27" s="152"/>
      <c r="F27" s="152"/>
      <c r="G27" s="152"/>
    </row>
    <row r="28" spans="5:7" ht="12.75">
      <c r="E28" s="152"/>
      <c r="F28" s="152"/>
      <c r="G28" s="152"/>
    </row>
    <row r="29" spans="5:7" ht="12.75">
      <c r="E29" s="152"/>
      <c r="F29" s="152"/>
      <c r="G29" s="152"/>
    </row>
    <row r="30" spans="5:7" ht="12.75">
      <c r="E30" s="151"/>
      <c r="F30" s="151"/>
      <c r="G30" s="151"/>
    </row>
    <row r="31" spans="5:7" ht="12.75">
      <c r="E31" s="151"/>
      <c r="F31" s="151"/>
      <c r="G31" s="151"/>
    </row>
    <row r="32" spans="5:7" ht="12.75">
      <c r="E32" s="151"/>
      <c r="F32" s="151"/>
      <c r="G32" s="151"/>
    </row>
    <row r="33" spans="5:7" ht="12.75">
      <c r="E33" s="151"/>
      <c r="F33" s="151"/>
      <c r="G33" s="151"/>
    </row>
    <row r="34" spans="5:7" ht="12.75">
      <c r="E34" s="151"/>
      <c r="F34" s="151"/>
      <c r="G34" s="151"/>
    </row>
    <row r="35" spans="5:7" ht="12.75">
      <c r="E35" s="151"/>
      <c r="F35" s="151"/>
      <c r="G35" s="151"/>
    </row>
    <row r="36" spans="5:7" ht="12.75">
      <c r="E36" s="151"/>
      <c r="F36" s="151"/>
      <c r="G36" s="151"/>
    </row>
    <row r="37" spans="5:7" ht="12.75">
      <c r="E37" s="151"/>
      <c r="F37" s="151"/>
      <c r="G37" s="151"/>
    </row>
    <row r="38" spans="5:7" ht="12.75">
      <c r="E38" s="151"/>
      <c r="F38" s="151"/>
      <c r="G38" s="151"/>
    </row>
    <row r="39" spans="5:7" ht="12.75">
      <c r="E39" s="151"/>
      <c r="F39" s="151"/>
      <c r="G39" s="151"/>
    </row>
    <row r="40" spans="5:7" ht="12.75">
      <c r="E40" s="151"/>
      <c r="F40" s="151"/>
      <c r="G40" s="151"/>
    </row>
    <row r="41" spans="5:7" ht="12.75">
      <c r="E41" s="151"/>
      <c r="F41" s="151"/>
      <c r="G41" s="151"/>
    </row>
    <row r="42" spans="5:7" ht="12.75">
      <c r="E42" s="151"/>
      <c r="F42" s="151"/>
      <c r="G42" s="151"/>
    </row>
    <row r="43" spans="5:7" ht="12.75">
      <c r="E43" s="151"/>
      <c r="F43" s="151"/>
      <c r="G43" s="151"/>
    </row>
    <row r="44" spans="5:7" ht="12.75">
      <c r="E44" s="151"/>
      <c r="F44" s="151"/>
      <c r="G44" s="151"/>
    </row>
    <row r="45" spans="5:7" ht="12.75">
      <c r="E45" s="151"/>
      <c r="F45" s="151"/>
      <c r="G45" s="151"/>
    </row>
    <row r="46" spans="5:7" ht="12.75">
      <c r="E46" s="151"/>
      <c r="F46" s="151"/>
      <c r="G46" s="151"/>
    </row>
    <row r="47" spans="5:7" ht="12.75">
      <c r="E47" s="151"/>
      <c r="F47" s="151"/>
      <c r="G47" s="151"/>
    </row>
  </sheetData>
  <sheetProtection formatCells="0" formatColumns="0" formatRows="0" insertColumns="0" insertRows="0"/>
  <mergeCells count="11"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  <mergeCell ref="J5:K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">
      <selection activeCell="O31" sqref="O31"/>
    </sheetView>
  </sheetViews>
  <sheetFormatPr defaultColWidth="9.140625" defaultRowHeight="12.75"/>
  <cols>
    <col min="1" max="1" width="28.421875" style="141" customWidth="1"/>
    <col min="2" max="2" width="9.28125" style="141" customWidth="1"/>
    <col min="3" max="3" width="7.7109375" style="141" customWidth="1"/>
    <col min="4" max="4" width="5.421875" style="141" bestFit="1" customWidth="1"/>
    <col min="5" max="5" width="5.57421875" style="141" customWidth="1"/>
    <col min="6" max="6" width="7.421875" style="141" customWidth="1"/>
    <col min="7" max="7" width="5.00390625" style="141" customWidth="1"/>
    <col min="8" max="8" width="5.421875" style="141" customWidth="1"/>
    <col min="9" max="9" width="7.00390625" style="141" bestFit="1" customWidth="1"/>
    <col min="10" max="10" width="5.421875" style="141" customWidth="1"/>
    <col min="11" max="11" width="5.421875" style="141" bestFit="1" customWidth="1"/>
    <col min="12" max="12" width="7.421875" style="141" customWidth="1"/>
    <col min="13" max="13" width="4.57421875" style="339" customWidth="1"/>
    <col min="14" max="14" width="5.421875" style="143" customWidth="1"/>
    <col min="15" max="16384" width="9.140625" style="143" customWidth="1"/>
  </cols>
  <sheetData>
    <row r="1" spans="1:13" s="336" customFormat="1" ht="15">
      <c r="A1" s="142" t="s">
        <v>811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8" customHeight="1">
      <c r="A2" s="104" t="s">
        <v>805</v>
      </c>
      <c r="B2" s="106"/>
      <c r="C2" s="106"/>
      <c r="D2" s="106"/>
      <c r="E2" s="106"/>
      <c r="F2" s="106"/>
      <c r="G2" s="106"/>
      <c r="H2" s="337"/>
      <c r="I2" s="337"/>
      <c r="J2" s="337"/>
      <c r="K2" s="337"/>
      <c r="L2" s="337"/>
      <c r="M2" s="337"/>
    </row>
    <row r="3" spans="6:14" ht="13.5" customHeight="1">
      <c r="F3" s="338"/>
      <c r="N3" s="145" t="s">
        <v>673</v>
      </c>
    </row>
    <row r="4" spans="1:14" ht="12.75" customHeight="1">
      <c r="A4" s="617" t="s">
        <v>674</v>
      </c>
      <c r="B4" s="617" t="s">
        <v>740</v>
      </c>
      <c r="C4" s="617" t="s">
        <v>741</v>
      </c>
      <c r="D4" s="617"/>
      <c r="E4" s="619"/>
      <c r="F4" s="620"/>
      <c r="G4" s="621"/>
      <c r="H4" s="618"/>
      <c r="I4" s="618"/>
      <c r="J4" s="618"/>
      <c r="K4" s="618"/>
      <c r="L4" s="618"/>
      <c r="M4" s="618"/>
      <c r="N4" s="618"/>
    </row>
    <row r="5" spans="1:14" ht="12.75" customHeight="1">
      <c r="A5" s="618"/>
      <c r="B5" s="618"/>
      <c r="C5" s="618" t="s">
        <v>742</v>
      </c>
      <c r="D5" s="618"/>
      <c r="E5" s="622"/>
      <c r="F5" s="618"/>
      <c r="G5" s="621"/>
      <c r="H5" s="618"/>
      <c r="I5" s="618" t="s">
        <v>743</v>
      </c>
      <c r="J5" s="618"/>
      <c r="K5" s="618"/>
      <c r="L5" s="618"/>
      <c r="M5" s="618"/>
      <c r="N5" s="618"/>
    </row>
    <row r="6" spans="1:14" ht="48.75">
      <c r="A6" s="618"/>
      <c r="B6" s="618"/>
      <c r="C6" s="340" t="s">
        <v>744</v>
      </c>
      <c r="D6" s="340" t="s">
        <v>576</v>
      </c>
      <c r="E6" s="341" t="s">
        <v>628</v>
      </c>
      <c r="F6" s="340" t="s">
        <v>745</v>
      </c>
      <c r="G6" s="342" t="s">
        <v>576</v>
      </c>
      <c r="H6" s="340" t="s">
        <v>601</v>
      </c>
      <c r="I6" s="340" t="s">
        <v>746</v>
      </c>
      <c r="J6" s="340" t="s">
        <v>576</v>
      </c>
      <c r="K6" s="340" t="s">
        <v>601</v>
      </c>
      <c r="L6" s="340" t="s">
        <v>0</v>
      </c>
      <c r="M6" s="340" t="s">
        <v>576</v>
      </c>
      <c r="N6" s="340" t="s">
        <v>601</v>
      </c>
    </row>
    <row r="7" spans="1:14" ht="12.75">
      <c r="A7" s="15" t="s">
        <v>803</v>
      </c>
      <c r="B7" s="15" t="s">
        <v>804</v>
      </c>
      <c r="C7" s="343">
        <v>3</v>
      </c>
      <c r="D7" s="328"/>
      <c r="E7" s="344">
        <f aca="true" t="shared" si="0" ref="E7:E27">C7-D7</f>
        <v>3</v>
      </c>
      <c r="F7" s="343">
        <v>1</v>
      </c>
      <c r="G7" s="345"/>
      <c r="H7" s="346">
        <f aca="true" t="shared" si="1" ref="H7:H27">F7-G7</f>
        <v>1</v>
      </c>
      <c r="I7" s="347">
        <v>1</v>
      </c>
      <c r="J7" s="328"/>
      <c r="K7" s="346">
        <f aca="true" t="shared" si="2" ref="K7:K27">I7-J7</f>
        <v>1</v>
      </c>
      <c r="L7" s="347"/>
      <c r="M7" s="328"/>
      <c r="N7" s="346">
        <f aca="true" t="shared" si="3" ref="N7:N27">L7-M7</f>
        <v>0</v>
      </c>
    </row>
    <row r="8" spans="1:14" ht="12.75">
      <c r="A8" s="15"/>
      <c r="B8" s="15"/>
      <c r="C8" s="343"/>
      <c r="D8" s="328"/>
      <c r="E8" s="344">
        <f t="shared" si="0"/>
        <v>0</v>
      </c>
      <c r="F8" s="343"/>
      <c r="G8" s="345"/>
      <c r="H8" s="346">
        <f t="shared" si="1"/>
        <v>0</v>
      </c>
      <c r="I8" s="347"/>
      <c r="J8" s="328"/>
      <c r="K8" s="346">
        <f t="shared" si="2"/>
        <v>0</v>
      </c>
      <c r="L8" s="347"/>
      <c r="M8" s="328"/>
      <c r="N8" s="346">
        <f t="shared" si="3"/>
        <v>0</v>
      </c>
    </row>
    <row r="9" spans="1:14" ht="12.75">
      <c r="A9" s="15"/>
      <c r="B9" s="15"/>
      <c r="C9" s="343"/>
      <c r="D9" s="328"/>
      <c r="E9" s="344">
        <f t="shared" si="0"/>
        <v>0</v>
      </c>
      <c r="F9" s="343"/>
      <c r="G9" s="345"/>
      <c r="H9" s="346">
        <f t="shared" si="1"/>
        <v>0</v>
      </c>
      <c r="I9" s="347"/>
      <c r="J9" s="328"/>
      <c r="K9" s="346">
        <f t="shared" si="2"/>
        <v>0</v>
      </c>
      <c r="L9" s="347"/>
      <c r="M9" s="328"/>
      <c r="N9" s="346">
        <f t="shared" si="3"/>
        <v>0</v>
      </c>
    </row>
    <row r="10" spans="1:14" ht="12.75">
      <c r="A10" s="15"/>
      <c r="B10" s="15"/>
      <c r="C10" s="343"/>
      <c r="D10" s="328"/>
      <c r="E10" s="344">
        <f t="shared" si="0"/>
        <v>0</v>
      </c>
      <c r="F10" s="343"/>
      <c r="G10" s="345"/>
      <c r="H10" s="346">
        <f t="shared" si="1"/>
        <v>0</v>
      </c>
      <c r="I10" s="347"/>
      <c r="J10" s="328"/>
      <c r="K10" s="346">
        <f t="shared" si="2"/>
        <v>0</v>
      </c>
      <c r="L10" s="347"/>
      <c r="M10" s="328"/>
      <c r="N10" s="346">
        <f t="shared" si="3"/>
        <v>0</v>
      </c>
    </row>
    <row r="11" spans="1:14" ht="12.75">
      <c r="A11" s="15"/>
      <c r="B11" s="15"/>
      <c r="C11" s="343"/>
      <c r="D11" s="328"/>
      <c r="E11" s="344">
        <f t="shared" si="0"/>
        <v>0</v>
      </c>
      <c r="F11" s="343"/>
      <c r="G11" s="345"/>
      <c r="H11" s="346">
        <f t="shared" si="1"/>
        <v>0</v>
      </c>
      <c r="I11" s="347"/>
      <c r="J11" s="328"/>
      <c r="K11" s="346">
        <f t="shared" si="2"/>
        <v>0</v>
      </c>
      <c r="L11" s="347"/>
      <c r="M11" s="328"/>
      <c r="N11" s="346">
        <f t="shared" si="3"/>
        <v>0</v>
      </c>
    </row>
    <row r="12" spans="1:14" ht="12.75">
      <c r="A12" s="15"/>
      <c r="B12" s="15"/>
      <c r="C12" s="343"/>
      <c r="D12" s="328"/>
      <c r="E12" s="344">
        <f t="shared" si="0"/>
        <v>0</v>
      </c>
      <c r="F12" s="343"/>
      <c r="G12" s="345"/>
      <c r="H12" s="346">
        <f t="shared" si="1"/>
        <v>0</v>
      </c>
      <c r="I12" s="347"/>
      <c r="J12" s="328"/>
      <c r="K12" s="346">
        <f t="shared" si="2"/>
        <v>0</v>
      </c>
      <c r="L12" s="347"/>
      <c r="M12" s="328"/>
      <c r="N12" s="346">
        <f t="shared" si="3"/>
        <v>0</v>
      </c>
    </row>
    <row r="13" spans="1:14" ht="12.75">
      <c r="A13" s="15"/>
      <c r="B13" s="15"/>
      <c r="C13" s="343"/>
      <c r="D13" s="328"/>
      <c r="E13" s="344">
        <f t="shared" si="0"/>
        <v>0</v>
      </c>
      <c r="F13" s="343"/>
      <c r="G13" s="345"/>
      <c r="H13" s="346">
        <f t="shared" si="1"/>
        <v>0</v>
      </c>
      <c r="I13" s="347"/>
      <c r="J13" s="328"/>
      <c r="K13" s="346">
        <f t="shared" si="2"/>
        <v>0</v>
      </c>
      <c r="L13" s="347"/>
      <c r="M13" s="328"/>
      <c r="N13" s="346">
        <f t="shared" si="3"/>
        <v>0</v>
      </c>
    </row>
    <row r="14" spans="1:14" ht="12.75">
      <c r="A14" s="15"/>
      <c r="B14" s="15"/>
      <c r="C14" s="343"/>
      <c r="D14" s="328"/>
      <c r="E14" s="344">
        <f t="shared" si="0"/>
        <v>0</v>
      </c>
      <c r="F14" s="343"/>
      <c r="G14" s="345"/>
      <c r="H14" s="346">
        <f t="shared" si="1"/>
        <v>0</v>
      </c>
      <c r="I14" s="347"/>
      <c r="J14" s="328"/>
      <c r="K14" s="346">
        <f t="shared" si="2"/>
        <v>0</v>
      </c>
      <c r="L14" s="347"/>
      <c r="M14" s="328"/>
      <c r="N14" s="346">
        <f t="shared" si="3"/>
        <v>0</v>
      </c>
    </row>
    <row r="15" spans="1:14" ht="12.75">
      <c r="A15" s="15"/>
      <c r="B15" s="15"/>
      <c r="C15" s="343"/>
      <c r="D15" s="328"/>
      <c r="E15" s="344">
        <f t="shared" si="0"/>
        <v>0</v>
      </c>
      <c r="F15" s="343"/>
      <c r="G15" s="345"/>
      <c r="H15" s="346">
        <f t="shared" si="1"/>
        <v>0</v>
      </c>
      <c r="I15" s="347"/>
      <c r="J15" s="328"/>
      <c r="K15" s="346">
        <f t="shared" si="2"/>
        <v>0</v>
      </c>
      <c r="L15" s="347"/>
      <c r="M15" s="328"/>
      <c r="N15" s="346">
        <f t="shared" si="3"/>
        <v>0</v>
      </c>
    </row>
    <row r="16" spans="1:14" ht="12.75">
      <c r="A16" s="15"/>
      <c r="B16" s="15"/>
      <c r="C16" s="343"/>
      <c r="D16" s="328"/>
      <c r="E16" s="344">
        <f t="shared" si="0"/>
        <v>0</v>
      </c>
      <c r="F16" s="343"/>
      <c r="G16" s="345"/>
      <c r="H16" s="346">
        <f t="shared" si="1"/>
        <v>0</v>
      </c>
      <c r="I16" s="347"/>
      <c r="J16" s="328"/>
      <c r="K16" s="346">
        <f t="shared" si="2"/>
        <v>0</v>
      </c>
      <c r="L16" s="347"/>
      <c r="M16" s="328"/>
      <c r="N16" s="346">
        <f t="shared" si="3"/>
        <v>0</v>
      </c>
    </row>
    <row r="17" spans="1:14" ht="12.75">
      <c r="A17" s="15"/>
      <c r="B17" s="15"/>
      <c r="C17" s="343"/>
      <c r="D17" s="328"/>
      <c r="E17" s="344">
        <f t="shared" si="0"/>
        <v>0</v>
      </c>
      <c r="F17" s="343"/>
      <c r="G17" s="345"/>
      <c r="H17" s="346">
        <f t="shared" si="1"/>
        <v>0</v>
      </c>
      <c r="I17" s="347"/>
      <c r="J17" s="328"/>
      <c r="K17" s="346">
        <f t="shared" si="2"/>
        <v>0</v>
      </c>
      <c r="L17" s="347"/>
      <c r="M17" s="328"/>
      <c r="N17" s="346">
        <f t="shared" si="3"/>
        <v>0</v>
      </c>
    </row>
    <row r="18" spans="1:14" ht="12.75">
      <c r="A18" s="15"/>
      <c r="B18" s="15"/>
      <c r="C18" s="343"/>
      <c r="D18" s="328"/>
      <c r="E18" s="348">
        <f t="shared" si="0"/>
        <v>0</v>
      </c>
      <c r="F18" s="347"/>
      <c r="G18" s="345"/>
      <c r="H18" s="346">
        <f t="shared" si="1"/>
        <v>0</v>
      </c>
      <c r="I18" s="347"/>
      <c r="J18" s="328"/>
      <c r="K18" s="346">
        <f t="shared" si="2"/>
        <v>0</v>
      </c>
      <c r="L18" s="347"/>
      <c r="M18" s="328"/>
      <c r="N18" s="346">
        <f t="shared" si="3"/>
        <v>0</v>
      </c>
    </row>
    <row r="19" spans="1:14" ht="12.75">
      <c r="A19" s="15"/>
      <c r="B19" s="15"/>
      <c r="C19" s="343"/>
      <c r="D19" s="328"/>
      <c r="E19" s="344">
        <f t="shared" si="0"/>
        <v>0</v>
      </c>
      <c r="F19" s="343"/>
      <c r="G19" s="345"/>
      <c r="H19" s="346">
        <f t="shared" si="1"/>
        <v>0</v>
      </c>
      <c r="I19" s="347"/>
      <c r="J19" s="328"/>
      <c r="K19" s="346">
        <f t="shared" si="2"/>
        <v>0</v>
      </c>
      <c r="L19" s="347"/>
      <c r="M19" s="328"/>
      <c r="N19" s="346">
        <f t="shared" si="3"/>
        <v>0</v>
      </c>
    </row>
    <row r="20" spans="1:14" ht="12.75">
      <c r="A20" s="15"/>
      <c r="B20" s="15"/>
      <c r="C20" s="343"/>
      <c r="D20" s="328"/>
      <c r="E20" s="344">
        <f t="shared" si="0"/>
        <v>0</v>
      </c>
      <c r="F20" s="343"/>
      <c r="G20" s="345"/>
      <c r="H20" s="346">
        <f t="shared" si="1"/>
        <v>0</v>
      </c>
      <c r="I20" s="347"/>
      <c r="J20" s="328"/>
      <c r="K20" s="346">
        <f t="shared" si="2"/>
        <v>0</v>
      </c>
      <c r="L20" s="347"/>
      <c r="M20" s="328"/>
      <c r="N20" s="346">
        <f t="shared" si="3"/>
        <v>0</v>
      </c>
    </row>
    <row r="21" spans="1:14" ht="12.75">
      <c r="A21" s="15"/>
      <c r="B21" s="15"/>
      <c r="C21" s="343"/>
      <c r="D21" s="328"/>
      <c r="E21" s="344">
        <f t="shared" si="0"/>
        <v>0</v>
      </c>
      <c r="F21" s="343"/>
      <c r="G21" s="345"/>
      <c r="H21" s="346">
        <f t="shared" si="1"/>
        <v>0</v>
      </c>
      <c r="I21" s="347"/>
      <c r="J21" s="328"/>
      <c r="K21" s="346">
        <f t="shared" si="2"/>
        <v>0</v>
      </c>
      <c r="L21" s="347"/>
      <c r="M21" s="328"/>
      <c r="N21" s="346">
        <f t="shared" si="3"/>
        <v>0</v>
      </c>
    </row>
    <row r="22" spans="1:14" ht="12.75">
      <c r="A22" s="15"/>
      <c r="B22" s="15"/>
      <c r="C22" s="343"/>
      <c r="D22" s="328"/>
      <c r="E22" s="344">
        <f t="shared" si="0"/>
        <v>0</v>
      </c>
      <c r="F22" s="343"/>
      <c r="G22" s="345"/>
      <c r="H22" s="346">
        <f t="shared" si="1"/>
        <v>0</v>
      </c>
      <c r="I22" s="347"/>
      <c r="J22" s="328"/>
      <c r="K22" s="346">
        <f t="shared" si="2"/>
        <v>0</v>
      </c>
      <c r="L22" s="347"/>
      <c r="M22" s="328"/>
      <c r="N22" s="346">
        <f t="shared" si="3"/>
        <v>0</v>
      </c>
    </row>
    <row r="23" spans="1:14" ht="12.75">
      <c r="A23" s="15"/>
      <c r="B23" s="15"/>
      <c r="C23" s="343"/>
      <c r="D23" s="328"/>
      <c r="E23" s="344">
        <f t="shared" si="0"/>
        <v>0</v>
      </c>
      <c r="F23" s="343"/>
      <c r="G23" s="345"/>
      <c r="H23" s="346">
        <f t="shared" si="1"/>
        <v>0</v>
      </c>
      <c r="I23" s="347"/>
      <c r="J23" s="328"/>
      <c r="K23" s="346">
        <f t="shared" si="2"/>
        <v>0</v>
      </c>
      <c r="L23" s="347"/>
      <c r="M23" s="328"/>
      <c r="N23" s="346">
        <f t="shared" si="3"/>
        <v>0</v>
      </c>
    </row>
    <row r="24" spans="1:14" ht="12.75">
      <c r="A24" s="15"/>
      <c r="B24" s="15"/>
      <c r="C24" s="343"/>
      <c r="D24" s="328"/>
      <c r="E24" s="344">
        <f t="shared" si="0"/>
        <v>0</v>
      </c>
      <c r="F24" s="343"/>
      <c r="G24" s="345"/>
      <c r="H24" s="346">
        <f t="shared" si="1"/>
        <v>0</v>
      </c>
      <c r="I24" s="347"/>
      <c r="J24" s="328"/>
      <c r="K24" s="346">
        <f t="shared" si="2"/>
        <v>0</v>
      </c>
      <c r="L24" s="347"/>
      <c r="M24" s="328"/>
      <c r="N24" s="346">
        <f t="shared" si="3"/>
        <v>0</v>
      </c>
    </row>
    <row r="25" spans="1:14" ht="12.75">
      <c r="A25" s="15"/>
      <c r="B25" s="15"/>
      <c r="C25" s="343"/>
      <c r="D25" s="328"/>
      <c r="E25" s="344">
        <f t="shared" si="0"/>
        <v>0</v>
      </c>
      <c r="F25" s="343"/>
      <c r="G25" s="345"/>
      <c r="H25" s="346">
        <f t="shared" si="1"/>
        <v>0</v>
      </c>
      <c r="I25" s="347"/>
      <c r="J25" s="328"/>
      <c r="K25" s="346">
        <f t="shared" si="2"/>
        <v>0</v>
      </c>
      <c r="L25" s="347"/>
      <c r="M25" s="328"/>
      <c r="N25" s="346">
        <f t="shared" si="3"/>
        <v>0</v>
      </c>
    </row>
    <row r="26" spans="1:14" ht="12.75">
      <c r="A26" s="15"/>
      <c r="B26" s="15"/>
      <c r="C26" s="343"/>
      <c r="D26" s="328"/>
      <c r="E26" s="344">
        <f t="shared" si="0"/>
        <v>0</v>
      </c>
      <c r="F26" s="343"/>
      <c r="G26" s="345"/>
      <c r="H26" s="346">
        <f t="shared" si="1"/>
        <v>0</v>
      </c>
      <c r="I26" s="347"/>
      <c r="J26" s="328"/>
      <c r="K26" s="346">
        <f t="shared" si="2"/>
        <v>0</v>
      </c>
      <c r="L26" s="347"/>
      <c r="M26" s="328"/>
      <c r="N26" s="346">
        <f t="shared" si="3"/>
        <v>0</v>
      </c>
    </row>
    <row r="27" spans="1:14" ht="12.75">
      <c r="A27" s="15"/>
      <c r="B27" s="15"/>
      <c r="C27" s="343"/>
      <c r="D27" s="328"/>
      <c r="E27" s="344">
        <f t="shared" si="0"/>
        <v>0</v>
      </c>
      <c r="F27" s="343"/>
      <c r="G27" s="345"/>
      <c r="H27" s="346">
        <f t="shared" si="1"/>
        <v>0</v>
      </c>
      <c r="I27" s="347"/>
      <c r="J27" s="328"/>
      <c r="K27" s="346">
        <f t="shared" si="2"/>
        <v>0</v>
      </c>
      <c r="L27" s="347"/>
      <c r="M27" s="328"/>
      <c r="N27" s="346">
        <f t="shared" si="3"/>
        <v>0</v>
      </c>
    </row>
    <row r="28" spans="1:14" ht="15">
      <c r="A28" s="388" t="s">
        <v>568</v>
      </c>
      <c r="B28" s="349"/>
      <c r="C28" s="350">
        <f aca="true" t="shared" si="4" ref="C28:N28">SUM(C7:C27)</f>
        <v>3</v>
      </c>
      <c r="D28" s="351">
        <f t="shared" si="4"/>
        <v>0</v>
      </c>
      <c r="E28" s="352">
        <f t="shared" si="4"/>
        <v>3</v>
      </c>
      <c r="F28" s="353">
        <f t="shared" si="4"/>
        <v>1</v>
      </c>
      <c r="G28" s="354">
        <f t="shared" si="4"/>
        <v>0</v>
      </c>
      <c r="H28" s="355">
        <f t="shared" si="4"/>
        <v>1</v>
      </c>
      <c r="I28" s="353">
        <f t="shared" si="4"/>
        <v>1</v>
      </c>
      <c r="J28" s="351">
        <f t="shared" si="4"/>
        <v>0</v>
      </c>
      <c r="K28" s="355">
        <f t="shared" si="4"/>
        <v>1</v>
      </c>
      <c r="L28" s="353">
        <f t="shared" si="4"/>
        <v>0</v>
      </c>
      <c r="M28" s="351">
        <f t="shared" si="4"/>
        <v>0</v>
      </c>
      <c r="N28" s="355">
        <f t="shared" si="4"/>
        <v>0</v>
      </c>
    </row>
    <row r="29" ht="12.75">
      <c r="F29" s="356"/>
    </row>
    <row r="30" ht="12.75">
      <c r="F30" s="356"/>
    </row>
    <row r="31" spans="6:14" ht="12.75">
      <c r="F31" s="356"/>
      <c r="K31" s="616" t="s">
        <v>637</v>
      </c>
      <c r="L31" s="616"/>
      <c r="M31" s="616"/>
      <c r="N31" s="616"/>
    </row>
    <row r="32" ht="12.75">
      <c r="F32" s="356"/>
    </row>
    <row r="33" ht="12.75">
      <c r="F33" s="356"/>
    </row>
    <row r="34" ht="12.75">
      <c r="F34" s="356"/>
    </row>
    <row r="35" ht="12.75">
      <c r="F35" s="356"/>
    </row>
    <row r="36" ht="12.75">
      <c r="F36" s="356"/>
    </row>
    <row r="37" ht="12.75">
      <c r="F37" s="356"/>
    </row>
    <row r="38" ht="12.75">
      <c r="F38" s="356"/>
    </row>
    <row r="39" ht="12.75">
      <c r="F39" s="356"/>
    </row>
    <row r="40" ht="12.75">
      <c r="F40" s="356"/>
    </row>
    <row r="41" ht="12.75">
      <c r="F41" s="356"/>
    </row>
    <row r="42" ht="12.75">
      <c r="F42" s="356"/>
    </row>
    <row r="43" ht="12.75">
      <c r="F43" s="356"/>
    </row>
    <row r="44" ht="12.75">
      <c r="F44" s="356"/>
    </row>
    <row r="45" ht="12.75">
      <c r="F45" s="356"/>
    </row>
    <row r="46" ht="12.75">
      <c r="F46" s="356"/>
    </row>
    <row r="47" ht="12.75">
      <c r="F47" s="356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">
      <selection activeCell="K22" sqref="K22:M22"/>
    </sheetView>
  </sheetViews>
  <sheetFormatPr defaultColWidth="9.140625" defaultRowHeight="12.75"/>
  <cols>
    <col min="1" max="1" width="25.28125" style="103" customWidth="1"/>
    <col min="2" max="2" width="7.00390625" style="105" customWidth="1"/>
    <col min="3" max="3" width="7.8515625" style="105" customWidth="1"/>
    <col min="4" max="4" width="5.140625" style="105" customWidth="1"/>
    <col min="5" max="5" width="6.8515625" style="105" customWidth="1"/>
    <col min="6" max="6" width="6.8515625" style="140" customWidth="1"/>
    <col min="7" max="7" width="5.140625" style="105" customWidth="1"/>
    <col min="8" max="9" width="5.7109375" style="105" customWidth="1"/>
    <col min="10" max="10" width="6.00390625" style="105" customWidth="1"/>
    <col min="11" max="11" width="7.140625" style="103" bestFit="1" customWidth="1"/>
    <col min="12" max="12" width="6.7109375" style="103" bestFit="1" customWidth="1"/>
    <col min="13" max="13" width="9.421875" style="103" bestFit="1" customWidth="1"/>
    <col min="14" max="16384" width="9.140625" style="103" customWidth="1"/>
  </cols>
  <sheetData>
    <row r="1" spans="1:10" ht="12.75">
      <c r="A1" s="626" t="s">
        <v>812</v>
      </c>
      <c r="B1" s="626"/>
      <c r="C1" s="626"/>
      <c r="D1" s="626"/>
      <c r="E1" s="626"/>
      <c r="F1" s="626"/>
      <c r="G1" s="626"/>
      <c r="H1" s="626"/>
      <c r="I1" s="626"/>
      <c r="J1" s="626"/>
    </row>
    <row r="2" spans="1:10" ht="15">
      <c r="A2" s="598" t="s">
        <v>805</v>
      </c>
      <c r="B2" s="598"/>
      <c r="C2" s="598"/>
      <c r="D2" s="598"/>
      <c r="E2" s="598"/>
      <c r="F2" s="598"/>
      <c r="G2" s="598"/>
      <c r="H2" s="598"/>
      <c r="I2" s="598"/>
      <c r="J2" s="107"/>
    </row>
    <row r="3" spans="2:10" ht="12.75">
      <c r="B3" s="108"/>
      <c r="C3" s="108"/>
      <c r="D3" s="108"/>
      <c r="E3" s="108"/>
      <c r="F3" s="109"/>
      <c r="G3" s="108"/>
      <c r="H3" s="108"/>
      <c r="I3" s="108"/>
      <c r="J3" s="108"/>
    </row>
    <row r="4" spans="1:10" ht="54" customHeight="1">
      <c r="A4" s="153" t="s">
        <v>640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3" ht="12.75">
      <c r="A5" s="111"/>
      <c r="F5" s="112"/>
      <c r="M5" s="113"/>
    </row>
    <row r="6" spans="6:13" ht="13.5" thickBot="1">
      <c r="F6" s="112"/>
      <c r="M6" s="113" t="s">
        <v>354</v>
      </c>
    </row>
    <row r="7" spans="1:13" ht="54" customHeight="1">
      <c r="A7" s="627" t="s">
        <v>641</v>
      </c>
      <c r="B7" s="629" t="s">
        <v>338</v>
      </c>
      <c r="C7" s="629"/>
      <c r="D7" s="629"/>
      <c r="E7" s="630"/>
      <c r="F7" s="629"/>
      <c r="G7" s="631"/>
      <c r="H7" s="629"/>
      <c r="I7" s="629"/>
      <c r="J7" s="629"/>
      <c r="K7" s="629" t="s">
        <v>339</v>
      </c>
      <c r="L7" s="629"/>
      <c r="M7" s="632"/>
    </row>
    <row r="8" spans="1:13" ht="33" customHeight="1">
      <c r="A8" s="628"/>
      <c r="B8" s="324" t="s">
        <v>642</v>
      </c>
      <c r="C8" s="324" t="s">
        <v>576</v>
      </c>
      <c r="D8" s="324" t="s">
        <v>601</v>
      </c>
      <c r="E8" s="114" t="s">
        <v>643</v>
      </c>
      <c r="F8" s="324" t="s">
        <v>576</v>
      </c>
      <c r="G8" s="325" t="s">
        <v>601</v>
      </c>
      <c r="H8" s="324" t="s">
        <v>349</v>
      </c>
      <c r="I8" s="324" t="s">
        <v>576</v>
      </c>
      <c r="J8" s="326" t="s">
        <v>601</v>
      </c>
      <c r="K8" s="324" t="s">
        <v>642</v>
      </c>
      <c r="L8" s="324" t="s">
        <v>645</v>
      </c>
      <c r="M8" s="115" t="s">
        <v>646</v>
      </c>
    </row>
    <row r="9" spans="1:13" ht="24.75" customHeight="1">
      <c r="A9" s="116" t="s">
        <v>678</v>
      </c>
      <c r="B9" s="420"/>
      <c r="C9" s="421"/>
      <c r="D9" s="118">
        <f>B9-C9</f>
        <v>0</v>
      </c>
      <c r="E9" s="422"/>
      <c r="F9" s="423"/>
      <c r="G9" s="121">
        <f aca="true" t="shared" si="0" ref="G9:G19">E9-F9</f>
        <v>0</v>
      </c>
      <c r="H9" s="422"/>
      <c r="I9" s="422"/>
      <c r="J9" s="118">
        <f>H9-I9</f>
        <v>0</v>
      </c>
      <c r="K9" s="122"/>
      <c r="L9" s="120"/>
      <c r="M9" s="123"/>
    </row>
    <row r="10" spans="1:13" ht="24.75" customHeight="1">
      <c r="A10" s="124" t="s">
        <v>644</v>
      </c>
      <c r="B10" s="420"/>
      <c r="C10" s="421"/>
      <c r="D10" s="118">
        <f aca="true" t="shared" si="1" ref="D10:D17">B10-C10</f>
        <v>0</v>
      </c>
      <c r="E10" s="422">
        <v>3</v>
      </c>
      <c r="F10" s="423"/>
      <c r="G10" s="121">
        <f t="shared" si="0"/>
        <v>3</v>
      </c>
      <c r="H10" s="422"/>
      <c r="I10" s="422"/>
      <c r="J10" s="118">
        <f aca="true" t="shared" si="2" ref="J10:J18">H10-I10</f>
        <v>0</v>
      </c>
      <c r="K10" s="122"/>
      <c r="L10" s="120"/>
      <c r="M10" s="123"/>
    </row>
    <row r="11" spans="1:13" ht="24.75" customHeight="1">
      <c r="A11" s="124"/>
      <c r="B11" s="420">
        <v>9</v>
      </c>
      <c r="C11" s="421">
        <v>10</v>
      </c>
      <c r="D11" s="118">
        <f t="shared" si="1"/>
        <v>-1</v>
      </c>
      <c r="E11" s="422">
        <v>8</v>
      </c>
      <c r="F11" s="423">
        <v>13</v>
      </c>
      <c r="G11" s="121">
        <f t="shared" si="0"/>
        <v>-5</v>
      </c>
      <c r="H11" s="422"/>
      <c r="I11" s="422"/>
      <c r="J11" s="118">
        <f t="shared" si="2"/>
        <v>0</v>
      </c>
      <c r="K11" s="122">
        <v>1</v>
      </c>
      <c r="L11" s="120">
        <v>7</v>
      </c>
      <c r="M11" s="123"/>
    </row>
    <row r="12" spans="1:13" ht="24.75" customHeight="1">
      <c r="A12" s="124"/>
      <c r="B12" s="117"/>
      <c r="C12" s="117"/>
      <c r="D12" s="118">
        <f t="shared" si="1"/>
        <v>0</v>
      </c>
      <c r="E12" s="119"/>
      <c r="F12" s="120"/>
      <c r="G12" s="121">
        <f t="shared" si="0"/>
        <v>0</v>
      </c>
      <c r="H12" s="122"/>
      <c r="I12" s="122"/>
      <c r="J12" s="118">
        <f t="shared" si="2"/>
        <v>0</v>
      </c>
      <c r="K12" s="122"/>
      <c r="L12" s="120"/>
      <c r="M12" s="123"/>
    </row>
    <row r="13" spans="1:13" ht="24.75" customHeight="1">
      <c r="A13" s="124"/>
      <c r="B13" s="117"/>
      <c r="C13" s="117"/>
      <c r="D13" s="118">
        <f t="shared" si="1"/>
        <v>0</v>
      </c>
      <c r="E13" s="119"/>
      <c r="F13" s="120"/>
      <c r="G13" s="121">
        <f t="shared" si="0"/>
        <v>0</v>
      </c>
      <c r="H13" s="122"/>
      <c r="I13" s="122"/>
      <c r="J13" s="118">
        <f t="shared" si="2"/>
        <v>0</v>
      </c>
      <c r="K13" s="122"/>
      <c r="L13" s="120"/>
      <c r="M13" s="123"/>
    </row>
    <row r="14" spans="1:13" ht="24.75" customHeight="1">
      <c r="A14" s="124"/>
      <c r="B14" s="117"/>
      <c r="C14" s="117"/>
      <c r="D14" s="118">
        <f t="shared" si="1"/>
        <v>0</v>
      </c>
      <c r="E14" s="119"/>
      <c r="F14" s="120"/>
      <c r="G14" s="121">
        <f t="shared" si="0"/>
        <v>0</v>
      </c>
      <c r="H14" s="122"/>
      <c r="I14" s="122"/>
      <c r="J14" s="118">
        <f t="shared" si="2"/>
        <v>0</v>
      </c>
      <c r="K14" s="122"/>
      <c r="L14" s="120"/>
      <c r="M14" s="123"/>
    </row>
    <row r="15" spans="1:13" ht="24.75" customHeight="1">
      <c r="A15" s="125"/>
      <c r="B15" s="117"/>
      <c r="C15" s="117"/>
      <c r="D15" s="118">
        <f t="shared" si="1"/>
        <v>0</v>
      </c>
      <c r="E15" s="119"/>
      <c r="F15" s="120"/>
      <c r="G15" s="121">
        <f t="shared" si="0"/>
        <v>0</v>
      </c>
      <c r="H15" s="122"/>
      <c r="I15" s="122"/>
      <c r="J15" s="118">
        <f t="shared" si="2"/>
        <v>0</v>
      </c>
      <c r="K15" s="122"/>
      <c r="L15" s="120"/>
      <c r="M15" s="123"/>
    </row>
    <row r="16" spans="1:13" ht="24.75" customHeight="1">
      <c r="A16" s="125"/>
      <c r="B16" s="117"/>
      <c r="C16" s="117"/>
      <c r="D16" s="118">
        <f t="shared" si="1"/>
        <v>0</v>
      </c>
      <c r="E16" s="119"/>
      <c r="F16" s="120"/>
      <c r="G16" s="121">
        <f t="shared" si="0"/>
        <v>0</v>
      </c>
      <c r="H16" s="122"/>
      <c r="I16" s="122"/>
      <c r="J16" s="118">
        <f t="shared" si="2"/>
        <v>0</v>
      </c>
      <c r="K16" s="122"/>
      <c r="L16" s="120"/>
      <c r="M16" s="123"/>
    </row>
    <row r="17" spans="1:13" ht="24.75" customHeight="1">
      <c r="A17" s="125"/>
      <c r="B17" s="117"/>
      <c r="C17" s="117"/>
      <c r="D17" s="118">
        <f t="shared" si="1"/>
        <v>0</v>
      </c>
      <c r="E17" s="119"/>
      <c r="F17" s="120"/>
      <c r="G17" s="121">
        <f t="shared" si="0"/>
        <v>0</v>
      </c>
      <c r="H17" s="122"/>
      <c r="I17" s="122"/>
      <c r="J17" s="118">
        <f t="shared" si="2"/>
        <v>0</v>
      </c>
      <c r="K17" s="122"/>
      <c r="L17" s="120"/>
      <c r="M17" s="123"/>
    </row>
    <row r="18" spans="1:13" s="129" customFormat="1" ht="24.75" customHeight="1">
      <c r="A18" s="126"/>
      <c r="B18" s="117"/>
      <c r="C18" s="117"/>
      <c r="D18" s="118">
        <f>B18-C18</f>
        <v>0</v>
      </c>
      <c r="E18" s="127"/>
      <c r="F18" s="128"/>
      <c r="G18" s="121">
        <f t="shared" si="0"/>
        <v>0</v>
      </c>
      <c r="H18" s="122"/>
      <c r="I18" s="122"/>
      <c r="J18" s="118">
        <f t="shared" si="2"/>
        <v>0</v>
      </c>
      <c r="K18" s="122"/>
      <c r="L18" s="120"/>
      <c r="M18" s="123"/>
    </row>
    <row r="19" spans="1:13" s="129" customFormat="1" ht="24.75" customHeight="1" thickBot="1">
      <c r="A19" s="389" t="s">
        <v>568</v>
      </c>
      <c r="B19" s="130">
        <f>SUM(B9:B18)</f>
        <v>9</v>
      </c>
      <c r="C19" s="130">
        <f>SUM(C9:C18)</f>
        <v>10</v>
      </c>
      <c r="D19" s="131">
        <f>B19-C19</f>
        <v>-1</v>
      </c>
      <c r="E19" s="132">
        <f>SUM(E9:E18)</f>
        <v>11</v>
      </c>
      <c r="F19" s="130">
        <f>SUM(F9:F18)</f>
        <v>13</v>
      </c>
      <c r="G19" s="133">
        <f t="shared" si="0"/>
        <v>-2</v>
      </c>
      <c r="H19" s="130">
        <f>SUM(H9:H18)</f>
        <v>0</v>
      </c>
      <c r="I19" s="130">
        <f>SUM(I9:I18)</f>
        <v>0</v>
      </c>
      <c r="J19" s="131">
        <f>H19-I19</f>
        <v>0</v>
      </c>
      <c r="K19" s="130">
        <f>SUM(K9:K18)</f>
        <v>1</v>
      </c>
      <c r="L19" s="130">
        <f>SUM(L9:L18)</f>
        <v>7</v>
      </c>
      <c r="M19" s="134">
        <f>SUM(M9:M18)</f>
        <v>0</v>
      </c>
    </row>
    <row r="20" spans="1:13" ht="12.75">
      <c r="A20" s="623"/>
      <c r="B20" s="623"/>
      <c r="C20" s="623"/>
      <c r="D20" s="623"/>
      <c r="E20" s="623"/>
      <c r="F20" s="624"/>
      <c r="G20" s="623"/>
      <c r="H20" s="623"/>
      <c r="I20" s="623"/>
      <c r="J20" s="623"/>
      <c r="K20" s="623"/>
      <c r="L20" s="623"/>
      <c r="M20" s="623"/>
    </row>
    <row r="21" spans="1:13" ht="12.75">
      <c r="A21" s="135"/>
      <c r="C21" s="136"/>
      <c r="F21" s="137"/>
      <c r="G21" s="138"/>
      <c r="K21" s="135"/>
      <c r="L21" s="135"/>
      <c r="M21" s="135"/>
    </row>
    <row r="22" spans="6:13" ht="12.75">
      <c r="F22" s="137"/>
      <c r="G22" s="138"/>
      <c r="K22" s="625"/>
      <c r="L22" s="625"/>
      <c r="M22" s="625"/>
    </row>
    <row r="23" spans="6:7" ht="12.75">
      <c r="F23" s="137"/>
      <c r="G23" s="138"/>
    </row>
    <row r="24" spans="6:7" ht="12.75">
      <c r="F24" s="137"/>
      <c r="G24" s="138"/>
    </row>
    <row r="25" spans="6:7" ht="12.75">
      <c r="F25" s="137"/>
      <c r="G25" s="138"/>
    </row>
    <row r="26" spans="6:7" ht="12.75">
      <c r="F26" s="137"/>
      <c r="G26" s="138"/>
    </row>
    <row r="27" spans="6:7" ht="12.75">
      <c r="F27" s="137"/>
      <c r="G27" s="138"/>
    </row>
    <row r="28" spans="6:7" ht="12.75">
      <c r="F28" s="137"/>
      <c r="G28" s="138"/>
    </row>
    <row r="29" spans="6:7" ht="12.75">
      <c r="F29" s="137"/>
      <c r="G29" s="138"/>
    </row>
    <row r="30" spans="6:7" ht="12.75">
      <c r="F30" s="137"/>
      <c r="G30" s="138"/>
    </row>
    <row r="31" spans="6:7" ht="12.75">
      <c r="F31" s="137"/>
      <c r="G31" s="138"/>
    </row>
    <row r="32" spans="6:7" ht="12.75">
      <c r="F32" s="137"/>
      <c r="G32" s="138"/>
    </row>
    <row r="33" spans="6:7" ht="12.75">
      <c r="F33" s="137"/>
      <c r="G33" s="138"/>
    </row>
    <row r="34" spans="6:7" ht="12.75">
      <c r="F34" s="137"/>
      <c r="G34" s="138"/>
    </row>
    <row r="35" spans="6:7" ht="12.75">
      <c r="F35" s="137"/>
      <c r="G35" s="138"/>
    </row>
    <row r="36" spans="6:7" ht="12.75">
      <c r="F36" s="137"/>
      <c r="G36" s="138"/>
    </row>
    <row r="37" spans="6:7" ht="12.75">
      <c r="F37" s="137"/>
      <c r="G37" s="138"/>
    </row>
    <row r="38" spans="6:7" ht="12.75">
      <c r="F38" s="137"/>
      <c r="G38" s="138"/>
    </row>
    <row r="39" spans="6:7" ht="12.75">
      <c r="F39" s="137"/>
      <c r="G39" s="138"/>
    </row>
    <row r="40" spans="6:7" ht="12.75">
      <c r="F40" s="137"/>
      <c r="G40" s="138"/>
    </row>
    <row r="41" spans="6:7" ht="12.75">
      <c r="F41" s="137"/>
      <c r="G41" s="138"/>
    </row>
    <row r="42" spans="6:7" ht="12.75">
      <c r="F42" s="137"/>
      <c r="G42" s="138"/>
    </row>
    <row r="43" spans="6:7" ht="12.75">
      <c r="F43" s="137"/>
      <c r="G43" s="138"/>
    </row>
    <row r="44" spans="6:7" ht="12.75">
      <c r="F44" s="137"/>
      <c r="G44" s="138"/>
    </row>
    <row r="45" spans="6:7" ht="12.75">
      <c r="F45" s="137"/>
      <c r="G45" s="138"/>
    </row>
    <row r="46" spans="6:7" ht="12.75">
      <c r="F46" s="137"/>
      <c r="G46" s="138"/>
    </row>
    <row r="47" spans="6:7" ht="12.75">
      <c r="F47" s="137"/>
      <c r="G47" s="138"/>
    </row>
    <row r="48" spans="6:7" ht="12.75">
      <c r="F48" s="137"/>
      <c r="G48" s="138"/>
    </row>
  </sheetData>
  <sheetProtection formatCells="0" formatColumns="0" formatRows="0" insertColumns="0" insertRows="0"/>
  <mergeCells count="7">
    <mergeCell ref="A20:M20"/>
    <mergeCell ref="K22:M22"/>
    <mergeCell ref="A1:J1"/>
    <mergeCell ref="A7:A8"/>
    <mergeCell ref="B7:J7"/>
    <mergeCell ref="K7:M7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rowBreaks count="1" manualBreakCount="1">
    <brk id="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9.57421875" style="90" customWidth="1"/>
    <col min="2" max="2" width="14.8515625" style="90" customWidth="1"/>
    <col min="3" max="3" width="10.8515625" style="90" customWidth="1"/>
    <col min="4" max="5" width="9.140625" style="90" customWidth="1"/>
    <col min="6" max="6" width="12.8515625" style="90" customWidth="1"/>
    <col min="7" max="16384" width="9.140625" style="90" customWidth="1"/>
  </cols>
  <sheetData>
    <row r="1" spans="1:5" ht="12.75">
      <c r="A1" s="468" t="s">
        <v>805</v>
      </c>
      <c r="B1" s="322"/>
      <c r="C1" s="322"/>
      <c r="D1" s="322"/>
      <c r="E1" s="322"/>
    </row>
    <row r="2" spans="2:6" ht="12.75">
      <c r="B2" s="91"/>
      <c r="C2" s="91"/>
      <c r="D2" s="91"/>
      <c r="E2" s="91"/>
      <c r="F2" s="92"/>
    </row>
    <row r="3" spans="2:6" ht="12.75">
      <c r="B3" s="91"/>
      <c r="C3" s="91"/>
      <c r="D3" s="91"/>
      <c r="E3" s="91"/>
      <c r="F3" s="92"/>
    </row>
    <row r="4" spans="1:6" ht="12.75">
      <c r="A4" s="469" t="s">
        <v>813</v>
      </c>
      <c r="B4" s="92"/>
      <c r="C4" s="92"/>
      <c r="D4" s="92"/>
      <c r="E4" s="92"/>
      <c r="F4" s="92"/>
    </row>
    <row r="5" spans="2:9" ht="12.75">
      <c r="B5" s="93"/>
      <c r="C5" s="93"/>
      <c r="D5" s="93"/>
      <c r="E5" s="93"/>
      <c r="F5" s="94"/>
      <c r="I5" s="95" t="s">
        <v>355</v>
      </c>
    </row>
    <row r="6" spans="1:9" ht="120.75" thickBot="1">
      <c r="A6" s="96"/>
      <c r="B6" s="99" t="s">
        <v>350</v>
      </c>
      <c r="C6" s="99" t="s">
        <v>576</v>
      </c>
      <c r="D6" s="99" t="s">
        <v>628</v>
      </c>
      <c r="E6" s="99" t="s">
        <v>351</v>
      </c>
      <c r="F6" s="100" t="s">
        <v>352</v>
      </c>
      <c r="G6" s="101" t="s">
        <v>353</v>
      </c>
      <c r="H6" s="102" t="s">
        <v>359</v>
      </c>
      <c r="I6" s="102" t="s">
        <v>360</v>
      </c>
    </row>
    <row r="7" spans="1:9" ht="9.75" customHeight="1" thickBot="1" thickTop="1">
      <c r="A7" s="97"/>
      <c r="B7" s="390"/>
      <c r="C7" s="390"/>
      <c r="D7" s="390"/>
      <c r="E7" s="390"/>
      <c r="F7" s="390"/>
      <c r="G7" s="390"/>
      <c r="H7" s="390"/>
      <c r="I7" s="390"/>
    </row>
    <row r="8" spans="1:9" ht="14.25" thickBot="1" thickTop="1">
      <c r="A8" s="391" t="s">
        <v>679</v>
      </c>
      <c r="B8" s="390">
        <f>'ЗДР.РАД. И САРАД.'!I36</f>
        <v>30</v>
      </c>
      <c r="C8" s="390">
        <f>'ЗДР.РАД. И САРАД.'!K36-'ЗДР.РАД. И САРАД.'!J17</f>
        <v>40</v>
      </c>
      <c r="D8" s="390">
        <f>B8-C8</f>
        <v>-10</v>
      </c>
      <c r="E8" s="390"/>
      <c r="F8" s="390">
        <f>'ЗДР.РАД. И САРАД.'!X36</f>
        <v>5</v>
      </c>
      <c r="G8" s="390">
        <f>SUM(B8,E8,F8)</f>
        <v>35</v>
      </c>
      <c r="H8" s="390">
        <v>1</v>
      </c>
      <c r="I8" s="390">
        <v>1</v>
      </c>
    </row>
    <row r="9" spans="1:9" ht="14.25" thickBot="1" thickTop="1">
      <c r="A9" s="391" t="s">
        <v>680</v>
      </c>
      <c r="B9" s="390">
        <f>СТОМАТОЛОГИЈА!E15</f>
        <v>0</v>
      </c>
      <c r="C9" s="390">
        <f>СТОМАТОЛОГИЈА!F15</f>
        <v>0</v>
      </c>
      <c r="D9" s="390">
        <f>B9-C9</f>
        <v>0</v>
      </c>
      <c r="E9" s="390"/>
      <c r="F9" s="390">
        <f>СТОМАТОЛОГИЈА!N15</f>
        <v>0</v>
      </c>
      <c r="G9" s="390">
        <f aca="true" t="shared" si="0" ref="G9:G18">SUM(B9,E9,F9)</f>
        <v>0</v>
      </c>
      <c r="H9" s="390"/>
      <c r="I9" s="390"/>
    </row>
    <row r="10" spans="1:9" ht="14.25" thickBot="1" thickTop="1">
      <c r="A10" s="391" t="s">
        <v>681</v>
      </c>
      <c r="B10" s="390">
        <f>'ЗДР.РАД. И САРАД.'!J36</f>
        <v>1</v>
      </c>
      <c r="C10" s="390">
        <f>'ЗДР.РАД. И САРАД.'!K17-'ЗДР.РАД. И САРАД.'!I17</f>
        <v>1</v>
      </c>
      <c r="D10" s="390">
        <f aca="true" t="shared" si="1" ref="D10:D18">B10-C10</f>
        <v>0</v>
      </c>
      <c r="E10" s="390">
        <f>АПОТЕКА!C28</f>
        <v>3</v>
      </c>
      <c r="F10" s="390"/>
      <c r="G10" s="390">
        <f t="shared" si="0"/>
        <v>4</v>
      </c>
      <c r="H10" s="390"/>
      <c r="I10" s="390"/>
    </row>
    <row r="11" spans="1:9" ht="14.25" thickBot="1" thickTop="1">
      <c r="A11" s="391" t="s">
        <v>682</v>
      </c>
      <c r="B11" s="390">
        <f>'ЗДР.РАД. И САРАД.'!O36</f>
        <v>55</v>
      </c>
      <c r="C11" s="390">
        <f>'ЗДР.РАД. И САРАД.'!P36</f>
        <v>67</v>
      </c>
      <c r="D11" s="390">
        <f t="shared" si="1"/>
        <v>-12</v>
      </c>
      <c r="E11" s="390"/>
      <c r="F11" s="390">
        <f>'ЗДР.РАД. И САРАД.'!Y36</f>
        <v>5</v>
      </c>
      <c r="G11" s="390">
        <f t="shared" si="0"/>
        <v>60</v>
      </c>
      <c r="H11" s="390">
        <v>2</v>
      </c>
      <c r="I11" s="390"/>
    </row>
    <row r="12" spans="1:9" ht="14.25" thickBot="1" thickTop="1">
      <c r="A12" s="391" t="s">
        <v>314</v>
      </c>
      <c r="B12" s="390">
        <f>СТОМАТОЛОГИЈА!H15</f>
        <v>0</v>
      </c>
      <c r="C12" s="390">
        <f>СТОМАТОЛОГИЈА!J15</f>
        <v>0</v>
      </c>
      <c r="D12" s="390">
        <f t="shared" si="1"/>
        <v>0</v>
      </c>
      <c r="E12" s="390"/>
      <c r="F12" s="390">
        <f>СТОМАТОЛОГИЈА!O15</f>
        <v>0</v>
      </c>
      <c r="G12" s="390">
        <f t="shared" si="0"/>
        <v>0</v>
      </c>
      <c r="H12" s="390"/>
      <c r="I12" s="390"/>
    </row>
    <row r="13" spans="1:9" ht="14.25" thickBot="1" thickTop="1">
      <c r="A13" s="391" t="s">
        <v>315</v>
      </c>
      <c r="B13" s="390">
        <f>СТОМАТОЛОГИЈА!I15</f>
        <v>0</v>
      </c>
      <c r="C13" s="390">
        <f>СТОМАТОЛОГИЈА!K15</f>
        <v>0</v>
      </c>
      <c r="D13" s="390">
        <f t="shared" si="1"/>
        <v>0</v>
      </c>
      <c r="E13" s="390"/>
      <c r="F13" s="390">
        <f>СТОМАТОЛОГИЈА!P15</f>
        <v>1</v>
      </c>
      <c r="G13" s="390">
        <f t="shared" si="0"/>
        <v>1</v>
      </c>
      <c r="H13" s="390"/>
      <c r="I13" s="390"/>
    </row>
    <row r="14" spans="1:9" ht="14.25" thickBot="1" thickTop="1">
      <c r="A14" s="391" t="s">
        <v>683</v>
      </c>
      <c r="B14" s="390"/>
      <c r="C14" s="390"/>
      <c r="D14" s="390">
        <f t="shared" si="1"/>
        <v>0</v>
      </c>
      <c r="E14" s="390">
        <f>АПОТЕКА!F28</f>
        <v>1</v>
      </c>
      <c r="F14" s="390"/>
      <c r="G14" s="390">
        <f t="shared" si="0"/>
        <v>1</v>
      </c>
      <c r="H14" s="390"/>
      <c r="I14" s="390"/>
    </row>
    <row r="15" spans="1:9" ht="14.25" thickBot="1" thickTop="1">
      <c r="A15" s="391" t="s">
        <v>684</v>
      </c>
      <c r="B15" s="390">
        <f>'ЗДР.РАД. И САРАД.'!U36</f>
        <v>4</v>
      </c>
      <c r="C15" s="390">
        <f>'ЗДР.РАД. И САРАД.'!V36</f>
        <v>4</v>
      </c>
      <c r="D15" s="390">
        <f t="shared" si="1"/>
        <v>0</v>
      </c>
      <c r="E15" s="390"/>
      <c r="F15" s="390">
        <f>'ЗДР.РАД. И САРАД.'!Z36</f>
        <v>0</v>
      </c>
      <c r="G15" s="390">
        <f t="shared" si="0"/>
        <v>4</v>
      </c>
      <c r="H15" s="390"/>
      <c r="I15" s="390"/>
    </row>
    <row r="16" spans="1:9" ht="14.25" thickBot="1" thickTop="1">
      <c r="A16" s="391" t="s">
        <v>685</v>
      </c>
      <c r="B16" s="390">
        <f>'НЕМЕД.РАДНИЦИ'!B19</f>
        <v>9</v>
      </c>
      <c r="C16" s="390">
        <f>'НЕМЕД.РАДНИЦИ'!C19</f>
        <v>10</v>
      </c>
      <c r="D16" s="390">
        <f t="shared" si="1"/>
        <v>-1</v>
      </c>
      <c r="E16" s="390">
        <f>АПОТЕКА!I28</f>
        <v>1</v>
      </c>
      <c r="F16" s="390">
        <f>'НЕМЕД.РАДНИЦИ'!K19</f>
        <v>1</v>
      </c>
      <c r="G16" s="390">
        <f t="shared" si="0"/>
        <v>11</v>
      </c>
      <c r="H16" s="390"/>
      <c r="I16" s="390"/>
    </row>
    <row r="17" spans="1:9" ht="14.25" thickBot="1" thickTop="1">
      <c r="A17" s="391" t="s">
        <v>686</v>
      </c>
      <c r="B17" s="390">
        <f>'НЕМЕД.РАДНИЦИ'!E19+'НЕМЕД.РАДНИЦИ'!H19</f>
        <v>11</v>
      </c>
      <c r="C17" s="390">
        <f>'НЕМЕД.РАДНИЦИ'!F19+'НЕМЕД.РАДНИЦИ'!I19</f>
        <v>13</v>
      </c>
      <c r="D17" s="390">
        <f t="shared" si="1"/>
        <v>-2</v>
      </c>
      <c r="E17" s="390">
        <f>АПОТЕКА!L28</f>
        <v>0</v>
      </c>
      <c r="F17" s="390">
        <f>'НЕМЕД.РАДНИЦИ'!L19+'НЕМЕД.РАДНИЦИ'!M19</f>
        <v>7</v>
      </c>
      <c r="G17" s="390">
        <f t="shared" si="0"/>
        <v>18</v>
      </c>
      <c r="H17" s="390"/>
      <c r="I17" s="390"/>
    </row>
    <row r="18" spans="1:9" ht="14.25" thickBot="1" thickTop="1">
      <c r="A18" s="391" t="s">
        <v>568</v>
      </c>
      <c r="B18" s="390">
        <f>SUM(B8:B17)</f>
        <v>110</v>
      </c>
      <c r="C18" s="390">
        <f>SUM(C8:C17)</f>
        <v>135</v>
      </c>
      <c r="D18" s="390">
        <f t="shared" si="1"/>
        <v>-25</v>
      </c>
      <c r="E18" s="390">
        <f>SUM(E8:E17)</f>
        <v>5</v>
      </c>
      <c r="F18" s="390">
        <f>SUM(F8:F17)</f>
        <v>19</v>
      </c>
      <c r="G18" s="390">
        <f t="shared" si="0"/>
        <v>134</v>
      </c>
      <c r="H18" s="390">
        <f>SUM(H8:H17)</f>
        <v>3</v>
      </c>
      <c r="I18" s="390">
        <f>SUM(I8:I17)</f>
        <v>1</v>
      </c>
    </row>
    <row r="19" spans="1:7" ht="13.5" thickTop="1">
      <c r="A19" s="98"/>
      <c r="B19" s="98"/>
      <c r="C19" s="98"/>
      <c r="D19" s="98"/>
      <c r="E19" s="92"/>
      <c r="F19" s="92"/>
      <c r="G19" s="92"/>
    </row>
    <row r="20" spans="1:7" ht="12.75">
      <c r="A20" s="98"/>
      <c r="B20" s="98"/>
      <c r="C20" s="98"/>
      <c r="D20" s="98"/>
      <c r="E20" s="92"/>
      <c r="F20" s="92"/>
      <c r="G20" s="92"/>
    </row>
    <row r="21" spans="1:7" ht="12.75">
      <c r="A21" s="98"/>
      <c r="B21" s="98"/>
      <c r="C21" s="98"/>
      <c r="D21" s="98"/>
      <c r="E21" s="92"/>
      <c r="F21" s="92"/>
      <c r="G21" s="92"/>
    </row>
    <row r="22" spans="1:7" ht="12.75">
      <c r="A22" s="98"/>
      <c r="B22" s="98"/>
      <c r="C22" s="98"/>
      <c r="D22" s="98"/>
      <c r="E22" s="92"/>
      <c r="F22" s="92"/>
      <c r="G22" s="92"/>
    </row>
    <row r="23" spans="1:7" ht="12.75">
      <c r="A23" s="98"/>
      <c r="B23" s="98"/>
      <c r="C23" s="98"/>
      <c r="D23" s="98"/>
      <c r="E23" s="92"/>
      <c r="F23" s="92"/>
      <c r="G23" s="92"/>
    </row>
    <row r="24" spans="1:7" ht="12.75">
      <c r="A24" s="98"/>
      <c r="B24" s="98"/>
      <c r="C24" s="98"/>
      <c r="D24" s="98"/>
      <c r="E24" s="92"/>
      <c r="F24" s="92"/>
      <c r="G24" s="92"/>
    </row>
    <row r="25" spans="1:7" ht="12.75">
      <c r="A25" s="98"/>
      <c r="B25" s="98"/>
      <c r="C25" s="98"/>
      <c r="D25" s="98"/>
      <c r="E25" s="92"/>
      <c r="F25" s="92"/>
      <c r="G25" s="92"/>
    </row>
    <row r="26" spans="1:7" ht="12.75">
      <c r="A26" s="98"/>
      <c r="B26" s="98"/>
      <c r="C26" s="98"/>
      <c r="D26" s="98"/>
      <c r="E26" s="92"/>
      <c r="F26" s="92"/>
      <c r="G26" s="92"/>
    </row>
    <row r="27" spans="1:7" ht="12.75">
      <c r="A27" s="98"/>
      <c r="B27" s="98"/>
      <c r="C27" s="98"/>
      <c r="D27" s="98"/>
      <c r="E27" s="92"/>
      <c r="F27" s="92"/>
      <c r="G27" s="92"/>
    </row>
    <row r="28" spans="5:7" ht="12.75">
      <c r="E28" s="92"/>
      <c r="F28" s="92"/>
      <c r="G28" s="92"/>
    </row>
    <row r="29" spans="5:7" ht="12.75">
      <c r="E29" s="92"/>
      <c r="F29" s="92"/>
      <c r="G29" s="92"/>
    </row>
    <row r="30" spans="5:7" ht="12.75">
      <c r="E30" s="92"/>
      <c r="F30" s="92"/>
      <c r="G30" s="92"/>
    </row>
    <row r="31" spans="5:7" ht="12.75">
      <c r="E31" s="92"/>
      <c r="F31" s="92"/>
      <c r="G31" s="92"/>
    </row>
    <row r="32" spans="5:7" ht="12.75">
      <c r="E32" s="92"/>
      <c r="F32" s="92"/>
      <c r="G32" s="92"/>
    </row>
    <row r="33" spans="5:7" ht="12.75">
      <c r="E33" s="92"/>
      <c r="F33" s="92"/>
      <c r="G33" s="92"/>
    </row>
    <row r="34" spans="5:7" ht="12.75">
      <c r="E34" s="92"/>
      <c r="F34" s="92"/>
      <c r="G34" s="92"/>
    </row>
    <row r="35" spans="5:7" ht="12.75">
      <c r="E35" s="92"/>
      <c r="F35" s="92"/>
      <c r="G35" s="92"/>
    </row>
    <row r="36" spans="5:7" ht="12.75">
      <c r="E36" s="92"/>
      <c r="F36" s="92"/>
      <c r="G36" s="92"/>
    </row>
    <row r="37" spans="5:7" ht="12.75">
      <c r="E37" s="92"/>
      <c r="F37" s="92"/>
      <c r="G37" s="92"/>
    </row>
    <row r="38" spans="5:7" ht="12.75">
      <c r="E38" s="92"/>
      <c r="F38" s="92"/>
      <c r="G38" s="92"/>
    </row>
    <row r="39" spans="5:7" ht="12.75">
      <c r="E39" s="92"/>
      <c r="F39" s="92"/>
      <c r="G39" s="92"/>
    </row>
    <row r="40" spans="5:7" ht="12.75">
      <c r="E40" s="92"/>
      <c r="F40" s="92"/>
      <c r="G40" s="92"/>
    </row>
    <row r="41" spans="5:7" ht="12.75">
      <c r="E41" s="92"/>
      <c r="F41" s="92"/>
      <c r="G41" s="92"/>
    </row>
    <row r="42" spans="5:7" ht="12.75">
      <c r="E42" s="92"/>
      <c r="F42" s="92"/>
      <c r="G42" s="92"/>
    </row>
    <row r="43" spans="5:7" ht="12.75">
      <c r="E43" s="92"/>
      <c r="F43" s="92"/>
      <c r="G43" s="92"/>
    </row>
    <row r="44" spans="5:7" ht="12.75">
      <c r="E44" s="92"/>
      <c r="F44" s="92"/>
      <c r="G44" s="92"/>
    </row>
    <row r="45" spans="5:7" ht="12.75">
      <c r="E45" s="92"/>
      <c r="F45" s="92"/>
      <c r="G45" s="92"/>
    </row>
    <row r="46" spans="5:7" ht="12.75">
      <c r="E46" s="92"/>
      <c r="F46" s="92"/>
      <c r="G46" s="92"/>
    </row>
    <row r="47" spans="5:7" ht="12.75">
      <c r="E47" s="92"/>
      <c r="F47" s="92"/>
      <c r="G47" s="92"/>
    </row>
    <row r="48" spans="5:7" ht="12.75">
      <c r="E48" s="92"/>
      <c r="F48" s="92"/>
      <c r="G48" s="92"/>
    </row>
    <row r="49" spans="5:7" ht="12.75">
      <c r="E49" s="92"/>
      <c r="F49" s="92"/>
      <c r="G49" s="92"/>
    </row>
    <row r="50" spans="5:7" ht="12.75">
      <c r="E50" s="92"/>
      <c r="F50" s="92"/>
      <c r="G50" s="92"/>
    </row>
    <row r="51" spans="5:7" ht="12.75">
      <c r="E51" s="92"/>
      <c r="F51" s="92"/>
      <c r="G51" s="92"/>
    </row>
    <row r="52" spans="5:7" ht="12.75">
      <c r="E52" s="92"/>
      <c r="F52" s="92"/>
      <c r="G52" s="92"/>
    </row>
    <row r="53" spans="5:7" ht="12.75">
      <c r="E53" s="92"/>
      <c r="F53" s="92"/>
      <c r="G53" s="92"/>
    </row>
    <row r="54" spans="5:7" ht="12.75">
      <c r="E54" s="92"/>
      <c r="F54" s="92"/>
      <c r="G54" s="92"/>
    </row>
    <row r="55" spans="5:7" ht="12.75">
      <c r="E55" s="92"/>
      <c r="F55" s="92"/>
      <c r="G55" s="92"/>
    </row>
    <row r="56" spans="5:7" ht="12.75">
      <c r="E56" s="92"/>
      <c r="F56" s="92"/>
      <c r="G56" s="92"/>
    </row>
    <row r="57" spans="5:7" ht="12.75">
      <c r="E57" s="92"/>
      <c r="F57" s="92"/>
      <c r="G57" s="92"/>
    </row>
    <row r="58" spans="5:7" ht="12.75">
      <c r="E58" s="92"/>
      <c r="F58" s="92"/>
      <c r="G58" s="92"/>
    </row>
    <row r="59" spans="5:7" ht="12.75">
      <c r="E59" s="92"/>
      <c r="F59" s="92"/>
      <c r="G59" s="92"/>
    </row>
    <row r="60" spans="5:7" ht="12.75">
      <c r="E60" s="92"/>
      <c r="F60" s="92"/>
      <c r="G60" s="92"/>
    </row>
    <row r="61" spans="5:7" ht="12.75">
      <c r="E61" s="92"/>
      <c r="F61" s="92"/>
      <c r="G61" s="92"/>
    </row>
    <row r="62" spans="5:7" ht="12.75">
      <c r="E62" s="92"/>
      <c r="F62" s="92"/>
      <c r="G62" s="9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ndjordjevic</cp:lastModifiedBy>
  <cp:lastPrinted>2018-01-22T09:39:18Z</cp:lastPrinted>
  <dcterms:created xsi:type="dcterms:W3CDTF">2009-12-11T13:16:27Z</dcterms:created>
  <dcterms:modified xsi:type="dcterms:W3CDTF">2018-09-20T07:22:30Z</dcterms:modified>
  <cp:category/>
  <cp:version/>
  <cp:contentType/>
  <cp:contentStatus/>
</cp:coreProperties>
</file>