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65521" windowWidth="10710" windowHeight="9690" tabRatio="864" firstSheet="7" activeTab="20"/>
  </bookViews>
  <sheets>
    <sheet name="НАСЛОВ" sheetId="1" r:id="rId1"/>
    <sheet name="Садржај" sheetId="2" r:id="rId2"/>
    <sheet name="процена" sheetId="3" r:id="rId3"/>
    <sheet name="ДЕМОГРАФИЈА" sheetId="4" r:id="rId4"/>
    <sheet name="ЗДР.РАД. И САРАД." sheetId="5" r:id="rId5"/>
    <sheet name="СТОМАТОЛОГИЈА" sheetId="6" r:id="rId6"/>
    <sheet name="АПОТЕКА" sheetId="7" r:id="rId7"/>
    <sheet name="НЕМЕД.РАДНИЦИ" sheetId="8" r:id="rId8"/>
    <sheet name="ЗБИРНО КАДРОВИ" sheetId="9" r:id="rId9"/>
    <sheet name="Zene" sheetId="10" r:id="rId10"/>
    <sheet name="Odrasli" sheetId="11" r:id="rId11"/>
    <sheet name="Lab" sheetId="12" r:id="rId12"/>
    <sheet name="RtgUz" sheetId="13" r:id="rId13"/>
    <sheet name="Int" sheetId="14" r:id="rId14"/>
    <sheet name="Oftal" sheetId="15" r:id="rId15"/>
    <sheet name="Fizik" sheetId="16" r:id="rId16"/>
    <sheet name="Orl" sheetId="17" r:id="rId17"/>
    <sheet name="Psih" sheetId="18" r:id="rId18"/>
    <sheet name="Zbirna" sheetId="19" r:id="rId19"/>
    <sheet name="Sanitetski" sheetId="20" r:id="rId20"/>
    <sheet name="Lekovi" sheetId="21" r:id="rId21"/>
    <sheet name="Sheet1" sheetId="22" r:id="rId22"/>
  </sheets>
  <externalReferences>
    <externalReference r:id="rId25"/>
  </externalReferences>
  <definedNames>
    <definedName name="____W.O.R.K.B.O.O.K..C.O.N.T.E.N.T.S____">#REF!</definedName>
    <definedName name="_xlnm.Print_Area" localSheetId="15">'Fizik'!$A$1:$F$37</definedName>
    <definedName name="_xlnm.Print_Area" localSheetId="11">'Lab'!$A$1:$E$152</definedName>
    <definedName name="_xlnm.Print_Area" localSheetId="10">'Odrasli'!$A$1:$I$59</definedName>
    <definedName name="_xlnm.Print_Area" localSheetId="14">'Oftal'!$A$1:$F$26</definedName>
    <definedName name="_xlnm.Print_Area" localSheetId="16">'Orl'!$A$1:$F$23</definedName>
    <definedName name="_xlnm.Print_Area" localSheetId="9">'Zene'!$A$1:$F$61</definedName>
    <definedName name="_xlnm.Print_Area" localSheetId="4">'ЗДР.РАД. И САРАД.'!$A$1:$AB$38</definedName>
    <definedName name="_xlnm.Print_Titles" localSheetId="11">'Lab'!$3:$3</definedName>
  </definedNames>
  <calcPr fullCalcOnLoad="1"/>
</workbook>
</file>

<file path=xl/comments10.xml><?xml version="1.0" encoding="utf-8"?>
<comments xmlns="http://schemas.openxmlformats.org/spreadsheetml/2006/main">
  <authors>
    <author>Gordana Lazic</author>
  </authors>
  <commentList>
    <comment ref="C6" authorId="0">
      <text>
        <r>
          <rPr>
            <b/>
            <sz val="9"/>
            <rFont val="Tahoma"/>
            <family val="2"/>
          </rPr>
          <t>Gordana Lazic:</t>
        </r>
        <r>
          <rPr>
            <sz val="9"/>
            <rFont val="Tahoma"/>
            <family val="2"/>
          </rPr>
          <t xml:space="preserve">
samo izmena naziva </t>
        </r>
      </text>
    </comment>
    <comment ref="A17" authorId="0">
      <text>
        <r>
          <rPr>
            <b/>
            <sz val="9"/>
            <rFont val="Tahoma"/>
            <family val="2"/>
          </rPr>
          <t>Gordana Lazic:</t>
        </r>
        <r>
          <rPr>
            <sz val="9"/>
            <rFont val="Tahoma"/>
            <family val="2"/>
          </rPr>
          <t xml:space="preserve">
dodeljena nova sifra za UZ</t>
        </r>
      </text>
    </comment>
  </commentList>
</comments>
</file>

<file path=xl/comments11.xml><?xml version="1.0" encoding="utf-8"?>
<comments xmlns="http://schemas.openxmlformats.org/spreadsheetml/2006/main">
  <authors>
    <author>Inga Mijailovic</author>
  </authors>
  <commentList>
    <comment ref="E32" authorId="0">
      <text>
        <r>
          <rPr>
            <b/>
            <sz val="9"/>
            <rFont val="Tahoma"/>
            <family val="0"/>
          </rPr>
          <t>u originalu,nije dobra formula, 500 merenja TA nije ušlo u zbir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Inga Mijailovic</author>
  </authors>
  <commentList>
    <comment ref="C8" authorId="0">
      <text>
        <r>
          <rPr>
            <b/>
            <sz val="9"/>
            <rFont val="Tahoma"/>
            <family val="2"/>
          </rPr>
          <t xml:space="preserve">ovde je zbir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Inga Mijailovic</author>
  </authors>
  <commentList>
    <comment ref="E9" authorId="0">
      <text>
        <r>
          <rPr>
            <b/>
            <sz val="9"/>
            <rFont val="Tahoma"/>
            <family val="2"/>
          </rPr>
          <t>obučen lekar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Gordana Lazic</author>
    <author>Inga Mijailovic</author>
  </authors>
  <commentList>
    <comment ref="A15" authorId="0">
      <text>
        <r>
          <rPr>
            <sz val="9"/>
            <rFont val="Tahoma"/>
            <family val="2"/>
          </rPr>
          <t xml:space="preserve">Odnosi se samo na 
ZZZ Studenata
</t>
        </r>
      </text>
    </comment>
    <comment ref="L21" authorId="1">
      <text>
        <r>
          <rPr>
            <sz val="9"/>
            <rFont val="Tahoma"/>
            <family val="2"/>
          </rPr>
          <t xml:space="preserve">
у збир услуга је ушао и ртг у стоматологији</t>
        </r>
      </text>
    </comment>
  </commentList>
</comments>
</file>

<file path=xl/sharedStrings.xml><?xml version="1.0" encoding="utf-8"?>
<sst xmlns="http://schemas.openxmlformats.org/spreadsheetml/2006/main" count="1522" uniqueCount="1085">
  <si>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</si>
  <si>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</si>
  <si>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</si>
  <si>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</si>
  <si>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</si>
  <si>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</si>
  <si>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</si>
  <si>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</si>
  <si>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</si>
  <si>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</si>
  <si>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</si>
  <si>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</si>
  <si>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</si>
  <si>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</si>
  <si>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</si>
  <si>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</si>
  <si>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</si>
  <si>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</si>
  <si>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</si>
  <si>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</si>
  <si>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</si>
  <si>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</si>
  <si>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</si>
  <si>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</si>
  <si>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</si>
  <si>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</si>
  <si>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</si>
  <si>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</si>
  <si>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</si>
  <si>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</si>
  <si>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</si>
  <si>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</si>
  <si>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</si>
  <si>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</si>
  <si>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</si>
  <si>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</si>
  <si>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</si>
  <si>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</si>
  <si>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</si>
  <si>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</si>
  <si>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</si>
  <si>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</si>
  <si>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</si>
  <si>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</si>
  <si>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</si>
  <si>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</si>
  <si>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</si>
  <si>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</si>
  <si>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</si>
  <si>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</si>
  <si>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</si>
  <si>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</si>
  <si>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</si>
  <si>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</si>
  <si>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</si>
  <si>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</si>
  <si>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</si>
  <si>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</si>
  <si>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</si>
  <si>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</si>
  <si>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</si>
  <si>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</si>
  <si>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</si>
  <si>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</si>
  <si>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</si>
  <si>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</si>
  <si>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</si>
  <si>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</si>
  <si>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</si>
  <si>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</si>
  <si>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</si>
  <si>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</si>
  <si>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</si>
  <si>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</si>
  <si>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</si>
  <si>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</si>
  <si>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</si>
  <si>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</si>
  <si>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</si>
  <si>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</si>
  <si>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</si>
  <si>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</si>
  <si>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</si>
  <si>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</si>
  <si>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</si>
  <si>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</si>
  <si>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</si>
  <si>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</si>
  <si>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</si>
  <si>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</si>
  <si>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</si>
  <si>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</si>
  <si>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</si>
  <si>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</si>
  <si>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</si>
  <si>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</si>
  <si>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</si>
  <si>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</si>
  <si>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</si>
  <si>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</si>
  <si>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</si>
  <si>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</si>
  <si>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</si>
  <si>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</si>
  <si>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</si>
  <si>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</si>
  <si>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</si>
  <si>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</si>
  <si>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</si>
  <si>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</si>
  <si>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</si>
  <si>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</si>
  <si>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</si>
  <si>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</si>
  <si>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</si>
  <si>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</si>
  <si>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</si>
  <si>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</si>
  <si>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</si>
  <si>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</si>
  <si>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</si>
  <si>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</si>
  <si>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</si>
  <si>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</si>
  <si>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</si>
  <si>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</si>
  <si>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</si>
  <si>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</si>
  <si>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</si>
  <si>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</si>
  <si>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</si>
  <si>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</si>
  <si>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</si>
  <si>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</si>
  <si>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</si>
  <si>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</si>
  <si>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</si>
  <si>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</si>
  <si>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</si>
  <si>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</si>
  <si>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</si>
  <si>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</si>
  <si>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</si>
  <si>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</si>
  <si>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</si>
  <si>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</si>
  <si>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</si>
  <si>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</si>
  <si>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</si>
  <si>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</si>
  <si>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</si>
  <si>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</si>
  <si>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</si>
  <si>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</si>
  <si>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</si>
  <si>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</si>
  <si>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</si>
  <si>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</si>
  <si>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</si>
  <si>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</si>
  <si>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</si>
  <si>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</si>
  <si>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</si>
  <si>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</si>
  <si>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</si>
  <si>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</si>
  <si>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</si>
  <si>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</si>
  <si>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</si>
  <si>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</si>
  <si>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</si>
  <si>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</si>
  <si>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</si>
  <si>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</si>
  <si>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</si>
  <si>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</si>
  <si>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</si>
  <si>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</si>
  <si>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</si>
  <si>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</si>
  <si>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</si>
  <si>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</si>
  <si>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</si>
  <si>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</si>
  <si>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</si>
  <si>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</si>
  <si>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</si>
  <si>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</si>
  <si>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</si>
  <si>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</si>
  <si>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</si>
  <si>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</si>
  <si>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</si>
  <si>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</si>
  <si>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</si>
  <si>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</si>
  <si>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</si>
  <si>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</si>
  <si>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</si>
  <si>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</si>
  <si>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</si>
  <si>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</si>
  <si>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</si>
  <si>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</si>
  <si>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</si>
  <si>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</si>
  <si>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</si>
  <si>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</si>
  <si>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</si>
  <si>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</si>
  <si>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</si>
  <si>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</si>
  <si>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</si>
  <si>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</si>
  <si>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</si>
  <si>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</si>
  <si>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</si>
  <si>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</si>
  <si>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</si>
  <si>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</si>
  <si>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</si>
  <si>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</si>
  <si>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</si>
  <si>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</si>
  <si>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</si>
  <si>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</si>
  <si>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</si>
  <si>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</si>
  <si>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</si>
  <si>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</si>
  <si>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</si>
  <si>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</si>
  <si>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</si>
  <si>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</si>
  <si>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</si>
  <si>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</si>
  <si>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</si>
  <si>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</si>
  <si>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</si>
  <si>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</si>
  <si>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</si>
  <si>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</si>
  <si>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</si>
  <si>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</si>
  <si>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</si>
  <si>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</si>
  <si>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</si>
  <si>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</si>
  <si>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</si>
  <si>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</si>
  <si>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</si>
  <si>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</si>
  <si>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</si>
  <si>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</si>
  <si>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</si>
  <si>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</si>
  <si>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</si>
  <si>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</si>
  <si>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</si>
  <si>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</si>
  <si>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</si>
  <si>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</si>
  <si>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</si>
  <si>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</si>
  <si>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</si>
  <si>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</si>
  <si>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</si>
  <si>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</si>
  <si>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</si>
  <si>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</si>
  <si>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</si>
  <si>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</si>
  <si>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</si>
  <si>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</si>
  <si>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</si>
  <si>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</si>
  <si>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</si>
  <si>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</si>
  <si>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</si>
  <si>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</si>
  <si>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</si>
  <si>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</si>
  <si>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</si>
  <si>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</si>
  <si>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>ДЕЛАТНОСТ</t>
  </si>
  <si>
    <t>План</t>
  </si>
  <si>
    <t>Извршење (ф.р.)</t>
  </si>
  <si>
    <t>Центар за превенцију</t>
  </si>
  <si>
    <t>Поливалентна патронажна служба</t>
  </si>
  <si>
    <t>Ултразвучна дијагностика</t>
  </si>
  <si>
    <t>Пнеумофизиологија</t>
  </si>
  <si>
    <t>Офтамологија</t>
  </si>
  <si>
    <t>Дерматологија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</si>
  <si>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</si>
  <si>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</si>
  <si>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</si>
  <si>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</si>
  <si>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</si>
  <si>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</si>
  <si>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</si>
  <si>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</si>
  <si>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</si>
  <si>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</si>
  <si>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</si>
  <si>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</si>
  <si>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</si>
  <si>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</si>
  <si>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</si>
  <si>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</si>
  <si>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</si>
  <si>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</si>
  <si>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</si>
  <si>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</si>
  <si>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33</t>
  </si>
  <si>
    <t>Хемоглобин (крв) (ФОБТ) у фецесу - имунохемијски  (атрибут 33)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</si>
  <si>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</si>
  <si>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</si>
  <si>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</si>
  <si>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</si>
  <si>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</si>
  <si>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</si>
  <si>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</si>
  <si>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Број дијабетичара у саветовалишту</t>
  </si>
  <si>
    <t>1000215*</t>
  </si>
  <si>
    <t>*L012419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</si>
  <si>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</si>
  <si>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</si>
  <si>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</si>
  <si>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</si>
  <si>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</si>
  <si>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</si>
  <si>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</si>
  <si>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</si>
  <si>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</si>
  <si>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</si>
  <si>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</si>
  <si>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</si>
  <si>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</si>
  <si>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</si>
  <si>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</si>
  <si>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</si>
  <si>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</si>
  <si>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</si>
  <si>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</si>
  <si>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</si>
  <si>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</si>
  <si>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</si>
  <si>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 бр 18</t>
  </si>
  <si>
    <t>Табела бр 19</t>
  </si>
  <si>
    <t>Табела бр. 21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</si>
  <si>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</si>
  <si>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</si>
  <si>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</si>
  <si>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31</t>
  </si>
  <si>
    <t>30</t>
  </si>
  <si>
    <t xml:space="preserve">Неуролошки преглед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</si>
  <si>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</si>
  <si>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</si>
  <si>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</si>
  <si>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</si>
  <si>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</si>
  <si>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</si>
  <si>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</si>
  <si>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</si>
  <si>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</si>
  <si>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ПРЕВЕНТИВА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</si>
  <si>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</si>
  <si>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</si>
  <si>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</si>
  <si>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</si>
  <si>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</si>
  <si>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</si>
  <si>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</si>
  <si>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</si>
  <si>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</si>
  <si>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</si>
  <si>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</si>
  <si>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</si>
  <si>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</si>
  <si>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</si>
  <si>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</si>
  <si>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</si>
  <si>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</si>
  <si>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</si>
  <si>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</si>
  <si>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</si>
  <si>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</si>
  <si>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</si>
  <si>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</si>
  <si>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</si>
  <si>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</si>
  <si>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</si>
  <si>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</si>
  <si>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</si>
  <si>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</si>
  <si>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</si>
  <si>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</si>
  <si>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</si>
  <si>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</si>
  <si>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</si>
  <si>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</si>
  <si>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</si>
  <si>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</si>
  <si>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</si>
  <si>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</si>
  <si>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</si>
  <si>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</si>
  <si>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 xml:space="preserve">Инструментација/ катетеризација - опште </t>
  </si>
  <si>
    <t>РАД СОЦИЈАЛНОГ РАДНИКА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</si>
  <si>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</si>
  <si>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</si>
  <si>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</si>
  <si>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</si>
  <si>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</si>
  <si>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</si>
  <si>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</si>
  <si>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</si>
  <si>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</si>
  <si>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</si>
  <si>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</si>
  <si>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</si>
  <si>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</si>
  <si>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</si>
  <si>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</si>
  <si>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</si>
  <si>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</si>
  <si>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</si>
  <si>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</si>
  <si>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</si>
  <si>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</si>
  <si>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</si>
  <si>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</si>
  <si>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</si>
  <si>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</si>
  <si>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</si>
  <si>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</si>
  <si>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</si>
  <si>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</si>
  <si>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</si>
  <si>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</si>
  <si>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</si>
  <si>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</si>
  <si>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</si>
  <si>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</si>
  <si>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</si>
  <si>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</si>
  <si>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</si>
  <si>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</si>
  <si>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</si>
  <si>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</si>
  <si>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</si>
  <si>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</si>
  <si>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</si>
  <si>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</si>
  <si>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</si>
  <si>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</si>
  <si>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</si>
  <si>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</si>
  <si>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</si>
  <si>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</si>
  <si>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</si>
  <si>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</si>
  <si>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</si>
  <si>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</si>
  <si>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</si>
  <si>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</si>
  <si>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</si>
  <si>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</si>
  <si>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</si>
  <si>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</si>
  <si>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</si>
  <si>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</si>
  <si>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</si>
  <si>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</si>
  <si>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</si>
  <si>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</si>
  <si>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</si>
  <si>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</si>
  <si>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</si>
  <si>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</si>
  <si>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</si>
  <si>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</si>
  <si>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</si>
  <si>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</si>
  <si>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</si>
  <si>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</si>
  <si>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</si>
  <si>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</si>
  <si>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</si>
  <si>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>Рендген дијагностика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</si>
  <si>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</si>
  <si>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</si>
  <si>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</si>
  <si>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</si>
  <si>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</si>
  <si>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</si>
  <si>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</si>
  <si>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</si>
  <si>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</si>
  <si>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11</t>
  </si>
  <si>
    <t>Табела бр. 13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</si>
  <si>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</si>
  <si>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</si>
  <si>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</si>
  <si>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</si>
  <si>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</si>
  <si>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Електрофизиолошко сним. везано за кардиоваск. сис. - ЕКГ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</si>
  <si>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</si>
  <si>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</si>
  <si>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</si>
  <si>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</si>
  <si>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</si>
  <si>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</si>
  <si>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</si>
  <si>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</si>
  <si>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</si>
  <si>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</si>
  <si>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</si>
  <si>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</si>
  <si>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</si>
  <si>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</si>
  <si>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</si>
  <si>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</si>
  <si>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</si>
  <si>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</si>
  <si>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</si>
  <si>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</si>
  <si>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</si>
  <si>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</si>
  <si>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</si>
  <si>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</si>
  <si>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</si>
  <si>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</si>
  <si>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</si>
  <si>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</si>
  <si>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</si>
  <si>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</si>
  <si>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</si>
  <si>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</si>
  <si>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</si>
  <si>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</si>
  <si>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</si>
  <si>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</si>
  <si>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</si>
  <si>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</si>
  <si>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</si>
  <si>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</si>
  <si>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</si>
  <si>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</si>
  <si>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</si>
  <si>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</si>
  <si>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</si>
  <si>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</si>
  <si>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</si>
  <si>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</si>
  <si>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</si>
  <si>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</si>
  <si>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</si>
  <si>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</si>
  <si>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</si>
  <si>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</si>
  <si>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</si>
  <si>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</si>
  <si>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</si>
  <si>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</si>
  <si>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</si>
  <si>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</si>
  <si>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</si>
  <si>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</si>
  <si>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</si>
  <si>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</si>
  <si>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</si>
  <si>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</si>
  <si>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</si>
  <si>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</si>
  <si>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</si>
  <si>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</si>
  <si>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</si>
  <si>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</si>
  <si>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</si>
  <si>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</si>
  <si>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</si>
  <si>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</si>
  <si>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</si>
  <si>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</si>
  <si>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</si>
  <si>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</si>
  <si>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</si>
  <si>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</si>
  <si>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</si>
  <si>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</si>
  <si>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</si>
  <si>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</si>
  <si>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</si>
  <si>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</si>
  <si>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</si>
  <si>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</si>
  <si>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</si>
  <si>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УКУПНО: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</si>
  <si>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</si>
  <si>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</si>
  <si>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</si>
  <si>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</si>
  <si>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</si>
  <si>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</si>
  <si>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</si>
  <si>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</si>
  <si>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</si>
  <si>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</si>
  <si>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</si>
  <si>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</si>
  <si>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</si>
  <si>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</si>
  <si>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</si>
  <si>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</si>
  <si>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</si>
  <si>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</si>
  <si>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</si>
  <si>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</si>
  <si>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</si>
  <si>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</si>
  <si>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</si>
  <si>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</si>
  <si>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</si>
  <si>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</si>
  <si>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</si>
  <si>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Табела бр. 2</t>
  </si>
  <si>
    <t>00</t>
  </si>
  <si>
    <t>KУРАТИВА/ Прегледи лекара</t>
  </si>
  <si>
    <t>I ГОДИНА  (19 година)(уписани)</t>
  </si>
  <si>
    <t>III ГОДИНА (21 година)</t>
  </si>
  <si>
    <t>1059 - САВЕТОВАЛИШТЕ ЗА МЛАДЕ</t>
  </si>
  <si>
    <t xml:space="preserve"> (1020 Т*)-  КУЋНО ЛЕЧЕЊЕ,  НЕГА И ПАЛИЈАТИВНО ЗБРИЊАВАЊЕ - ДОМ ЗДРАВЉА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</si>
  <si>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</si>
  <si>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</si>
  <si>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</si>
  <si>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</si>
  <si>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</si>
  <si>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</si>
  <si>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</si>
  <si>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</si>
  <si>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</si>
  <si>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</si>
  <si>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</si>
  <si>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</si>
  <si>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</si>
  <si>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</si>
  <si>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</si>
  <si>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</si>
  <si>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</si>
  <si>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</si>
  <si>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</si>
  <si>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</si>
  <si>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</si>
  <si>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</si>
  <si>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</si>
  <si>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</si>
  <si>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</si>
  <si>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1012 - СЛУЖБА ЗА ПОЛИВАЛЕНТНУ ПАТРОНАЖУ </t>
  </si>
  <si>
    <t>Број корисника који су користили терапијске услуге</t>
  </si>
  <si>
    <t xml:space="preserve"> ЗДРАВСТВЕНА ЗАШТИТА СТУДЕНТСКЕ ОМЛАДИНЕ</t>
  </si>
  <si>
    <t>Табела бр 20</t>
  </si>
  <si>
    <t>РФЗО
ШИФРА</t>
  </si>
  <si>
    <t>РФЗО АТРИБУТ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</si>
  <si>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</si>
  <si>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</si>
  <si>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</si>
  <si>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</si>
  <si>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</si>
  <si>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</si>
  <si>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</si>
  <si>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</si>
  <si>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</si>
  <si>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</si>
  <si>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</si>
  <si>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</si>
  <si>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</si>
  <si>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</si>
  <si>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</si>
  <si>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</si>
  <si>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</si>
  <si>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</si>
  <si>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</si>
  <si>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</si>
  <si>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</si>
  <si>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</si>
  <si>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</si>
  <si>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Назив организационе јединице</t>
  </si>
  <si>
    <t>Општа стоматологија</t>
  </si>
  <si>
    <t>Болести зуба са ендодонцијом</t>
  </si>
  <si>
    <t>* Установе које имају мамограф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</si>
  <si>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</si>
  <si>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</si>
  <si>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</si>
  <si>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</si>
  <si>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</si>
  <si>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</si>
  <si>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</si>
  <si>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</si>
  <si>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</si>
  <si>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</si>
  <si>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</si>
  <si>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</si>
  <si>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</si>
  <si>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</si>
  <si>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</si>
  <si>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</si>
  <si>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</si>
  <si>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</si>
  <si>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</si>
  <si>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</si>
  <si>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</si>
  <si>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</si>
  <si>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</si>
  <si>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</si>
  <si>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</si>
  <si>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</si>
  <si>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</si>
  <si>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 xml:space="preserve">Индивидуални здравствено-васпитни рад 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</si>
  <si>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</si>
  <si>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</si>
  <si>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</si>
  <si>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</si>
  <si>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</si>
  <si>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</si>
  <si>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</si>
  <si>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</si>
  <si>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</si>
  <si>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</si>
  <si>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</si>
  <si>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</si>
  <si>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</si>
  <si>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</si>
  <si>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</si>
  <si>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</si>
  <si>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</si>
  <si>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А</t>
  </si>
  <si>
    <t>Број парова укључених у школу родитељства</t>
  </si>
  <si>
    <t xml:space="preserve">** Установе са Саветовалиштем за дијабет </t>
  </si>
  <si>
    <t>КУРАТИВА/Прегледи лекара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</si>
  <si>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</si>
  <si>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</si>
  <si>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>Здравствена заштита студената</t>
  </si>
  <si>
    <t xml:space="preserve">Кућно лечење, нега и палијативна </t>
  </si>
  <si>
    <t>Стоматолошка служба</t>
  </si>
  <si>
    <t>ПРЕВЕНТИВА/ Прегледи лекара</t>
  </si>
  <si>
    <t>%</t>
  </si>
  <si>
    <t>ДИЈАГНОСТИЧКЕ И 
ТЕРАПИЈСКE УСЛУГЕ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</si>
  <si>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</si>
  <si>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</si>
  <si>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</si>
  <si>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Остали*</t>
  </si>
  <si>
    <t>Дијализа</t>
  </si>
  <si>
    <t>превентива</t>
  </si>
  <si>
    <t>куратива</t>
  </si>
  <si>
    <t>УКУПАН БРОЈ СТАНОВНИКА</t>
  </si>
  <si>
    <t>Превентивни ОРЛ преглед* мале деце у другој години живота  по потреби</t>
  </si>
  <si>
    <t>**Планира се према услугама из Табеле 11</t>
  </si>
  <si>
    <t>Физикална медицина  и рехабилитација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</si>
  <si>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</si>
  <si>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</si>
  <si>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</si>
  <si>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</si>
  <si>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УКУПАН КАДАР У ЗДРАВСТВЕНОЈ УСТАНОВИ НА ДАН 1.1.2019. ГОДИНЕ</t>
  </si>
  <si>
    <t>План 2019.</t>
  </si>
  <si>
    <t xml:space="preserve">                       Ф.Р. 2018.
 </t>
  </si>
  <si>
    <t xml:space="preserve">ПРОЦЕЊЕНИ БРОЈ СТАНОВНИКА </t>
  </si>
  <si>
    <t>ДОМ ЗДРАВЉА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</si>
  <si>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</si>
  <si>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</si>
  <si>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</si>
  <si>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Скрининг/ рано откривање рака грлића материце  - ПАП тест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</si>
  <si>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</si>
  <si>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</si>
  <si>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</si>
  <si>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</si>
  <si>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Инспекција и палпаторни преглед дојки</t>
  </si>
  <si>
    <t>УЗ преглед жена невезано за трудноћу</t>
  </si>
  <si>
    <t>Ултразвучни преглед  дојке</t>
  </si>
  <si>
    <t xml:space="preserve">Скрининг/рано откривање рака-позивање учесника на скрининг </t>
  </si>
  <si>
    <t>Скрининг/рано откривање рака грлића материце-обавештавање жена о налазу ПАП теста/издавање резултата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</si>
  <si>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</si>
  <si>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</si>
  <si>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Скрининг рано откривање рака грлића материце- супервизијски преглед плочице</t>
  </si>
  <si>
    <t>Број трудница које су прошле психоф.
 припрему за порођај</t>
  </si>
  <si>
    <t>35</t>
  </si>
  <si>
    <t>Посета изабраном лекару у циљу превенције дијабетесне ретинопатије</t>
  </si>
  <si>
    <t>Циљани преглед стопала - процена ризика за настанак компликација дијабетеса</t>
  </si>
  <si>
    <t>Циљани преглед пацијента са позитивним резултатом Упитника процене ризика за дијабетес тип 2</t>
  </si>
  <si>
    <t xml:space="preserve">Скрининг/ рано откривање рака дојке </t>
  </si>
  <si>
    <t>Прво читање мамографије у организованом скринингу</t>
  </si>
  <si>
    <t>Ултразвучни преглед новорођенчади ради раног откривања дисплазије кукова</t>
  </si>
  <si>
    <t>Посебни физијатријски преглед</t>
  </si>
  <si>
    <t>Кинезитерапија деце са сметњама у развоју</t>
  </si>
  <si>
    <t xml:space="preserve">    Табела бр. 30</t>
  </si>
  <si>
    <t>45 И ВИШЕ ГОДИНА, УКУПНО - СКРИНИНГ НА ДИЈАБЕТ ТИПА 2</t>
  </si>
  <si>
    <t xml:space="preserve">        Табела </t>
  </si>
  <si>
    <t>1.1.2019.</t>
  </si>
  <si>
    <t>1058 - РАЗВОЈНО САВЕТОВАЛИШТЕ</t>
  </si>
  <si>
    <t>15/А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</si>
  <si>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</si>
  <si>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</si>
  <si>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</si>
  <si>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СПОРТСКА МЕДИЦИНА</t>
  </si>
  <si>
    <t>ЛЕКОВИ ЗА ОСИГУРАНА ЛИЦА</t>
  </si>
  <si>
    <t xml:space="preserve">САНИТЕТСКИ И МЕДИЦИНСКИ ПОТРОШНИ МАТЕРИЈАЛ ЗА ОСИГУРАНА ЛИЦА РФЗО       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</si>
  <si>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</si>
  <si>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</si>
  <si>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</si>
  <si>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</si>
  <si>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</si>
  <si>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2019. ГОДИНУ</t>
  </si>
  <si>
    <t>Београд, 2019. година</t>
  </si>
  <si>
    <t xml:space="preserve">Скрининг/ рано откривање кардиоваскуларног
 ризика - мушкарци </t>
  </si>
  <si>
    <t>ЗЗЗ радника МУП -а</t>
  </si>
  <si>
    <t xml:space="preserve">ЗЗЗ радника МУП -а
 ПЛАН РАДА  ЗА  2019. Г0ДИНУ          </t>
  </si>
  <si>
    <t>Апотека Завода МУП-а</t>
  </si>
  <si>
    <t>07 до 19</t>
  </si>
  <si>
    <t>Перачице(лабараторија)</t>
  </si>
  <si>
    <t>Социјална медици.и информатика</t>
  </si>
  <si>
    <t xml:space="preserve">Административни </t>
  </si>
  <si>
    <t>ЗДРАВСТВЕНA УСТАНОВA</t>
  </si>
  <si>
    <t>Завод за здравствену заштиту радника МУП-а</t>
  </si>
  <si>
    <t>ОРГАНИЗАЦИОНА ЈЕДИНИЦА</t>
  </si>
  <si>
    <t>ЗЗЗЗ РАДНИКА МУП-А</t>
  </si>
  <si>
    <t xml:space="preserve">САНИТЕТСКИ И МЕДИЦИНСКИ ПОТРОШНИ МАТЕРИЈАЛ* ЗА ОСИГУРАНА ЛИЦА РЗЗО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</si>
  <si>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</si>
  <si>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</si>
  <si>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Ф.Р. 01.11.2017-31.10.2018</t>
  </si>
  <si>
    <t xml:space="preserve">   План 2019</t>
  </si>
  <si>
    <t xml:space="preserve">Укупна вредност </t>
  </si>
  <si>
    <t>1.</t>
  </si>
  <si>
    <t>САНИТЕТСКО МЕДИЦИНСКИ МАТЕРИЈАЛ</t>
  </si>
  <si>
    <t>2.</t>
  </si>
  <si>
    <t>РЕНДГЕН ФИЛМОВИ</t>
  </si>
  <si>
    <t>3.</t>
  </si>
  <si>
    <t>ЛАБОРАТОРИЈСКИ МАТЕРИЈАЛ</t>
  </si>
  <si>
    <t xml:space="preserve"> ЗДРАВСТВЕНA УСТАНОВA </t>
  </si>
  <si>
    <t xml:space="preserve"> ЗЗЗЗ РАДНИКА МУП-а</t>
  </si>
  <si>
    <r>
      <t xml:space="preserve">ЛЕКОВИ ЗА ОСИГУРАНА ЛИЦА РЗЗО*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бр.33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</si>
  <si>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Листа лекова</t>
  </si>
  <si>
    <t>Врста лека по ЈКЛ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</si>
  <si>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</si>
  <si>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</si>
  <si>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</si>
  <si>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</si>
  <si>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</si>
  <si>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План за 2019.  годину</t>
  </si>
  <si>
    <t>Извршено за 01.11.2017-31.10.2018.</t>
  </si>
  <si>
    <t>Количина</t>
  </si>
  <si>
    <t>Цена по паковању</t>
  </si>
  <si>
    <t>Листа Б</t>
  </si>
  <si>
    <t>0105031</t>
  </si>
  <si>
    <t>C01CA24</t>
  </si>
  <si>
    <t>ADRENALIN HCI 1:1000 inj  50x1mg/ml</t>
  </si>
  <si>
    <t>ampule</t>
  </si>
  <si>
    <t>50x1mg/ml</t>
  </si>
  <si>
    <t>0114501</t>
  </si>
  <si>
    <t>R03DA05</t>
  </si>
  <si>
    <t>AMINOPHYLLINUM inj      50x250mg/10ml</t>
  </si>
  <si>
    <t>50x250mg/10ml</t>
  </si>
  <si>
    <t>0176042</t>
  </si>
  <si>
    <t>V07AB</t>
  </si>
  <si>
    <t>AQUA REDESTILLATA inj   50x5ml</t>
  </si>
  <si>
    <t>50x5ml</t>
  </si>
  <si>
    <t>0051351</t>
  </si>
  <si>
    <t>A11HA02</t>
  </si>
  <si>
    <t>BEDOXIN inj         50x50mg/2ml</t>
  </si>
  <si>
    <t>50x50mg/2ml</t>
  </si>
  <si>
    <t>0071123</t>
  </si>
  <si>
    <t>N05BA01</t>
  </si>
  <si>
    <t>BENSEDIN inj         10x10mg/2ml</t>
  </si>
  <si>
    <t>10x10mg/2ml</t>
  </si>
  <si>
    <t>0052184</t>
  </si>
  <si>
    <t>A11EA01</t>
  </si>
  <si>
    <t>BEVIPLEX  inj  5X3ml</t>
  </si>
  <si>
    <t xml:space="preserve"> 5X3ml</t>
  </si>
  <si>
    <t>0123140</t>
  </si>
  <si>
    <t>A03BB01</t>
  </si>
  <si>
    <t xml:space="preserve">BUSCOPAN inj   6X20mg </t>
  </si>
  <si>
    <t>6x20mg/ml</t>
  </si>
  <si>
    <t>0062202</t>
  </si>
  <si>
    <t>B01AB05</t>
  </si>
  <si>
    <t>CLEXANE inj   2X6000IJ/0,6ml</t>
  </si>
  <si>
    <t>2X6000IJ/0,6ml</t>
  </si>
  <si>
    <t>0062200</t>
  </si>
  <si>
    <t>CLEXANE inj   2X2000IJ/0,2ml</t>
  </si>
  <si>
    <t xml:space="preserve"> 2X2000IJ/0,2ml</t>
  </si>
  <si>
    <t>0062201</t>
  </si>
  <si>
    <t>CLEXANE inj  2X4000IJ/0,4ml</t>
  </si>
  <si>
    <t>2X4000IJ/0,4ml</t>
  </si>
  <si>
    <t>0062203</t>
  </si>
  <si>
    <t>CLEXANE inj  2X8000IJ/0,8ml</t>
  </si>
  <si>
    <t>2X8000IJ/0,8ml</t>
  </si>
  <si>
    <t>0101355</t>
  </si>
  <si>
    <t>C01BD01</t>
  </si>
  <si>
    <t>CORDARONE inj 6x3ml 150mg/3ml</t>
  </si>
  <si>
    <t xml:space="preserve"> 6x3ml 150mg/3ml</t>
  </si>
  <si>
    <t>0047140</t>
  </si>
  <si>
    <t>H02AB02</t>
  </si>
  <si>
    <t>DEXASON inj      25x4mg/ml</t>
  </si>
  <si>
    <t xml:space="preserve"> 25x4mg/ml</t>
  </si>
  <si>
    <t>0162440</t>
  </si>
  <si>
    <t>M01AB05</t>
  </si>
  <si>
    <t>DIKLOFEN inj       5x75mg/3ml</t>
  </si>
  <si>
    <t>5x75mg/3ml</t>
  </si>
  <si>
    <t>0162192</t>
  </si>
  <si>
    <t>DIKLOFENAK inj        5x75mg/3ml</t>
  </si>
  <si>
    <t xml:space="preserve"> 5x75mg/3ml</t>
  </si>
  <si>
    <t>0100250</t>
  </si>
  <si>
    <t>C01AA05</t>
  </si>
  <si>
    <t>DILACOR inj        6x0,25mg/2ml</t>
  </si>
  <si>
    <t>6x0,25mg/2ml</t>
  </si>
  <si>
    <t>0047206</t>
  </si>
  <si>
    <t>H02AB01</t>
  </si>
  <si>
    <t>DIPROPHOS inj   5X0,2mg/2ml</t>
  </si>
  <si>
    <t>5X0,2mg/2ml</t>
  </si>
  <si>
    <t>0105146</t>
  </si>
  <si>
    <t>C01CA04</t>
  </si>
  <si>
    <t>DOPAMIN ADMODA 50 inj   5X5ml</t>
  </si>
  <si>
    <t>5x50mg/5ml</t>
  </si>
  <si>
    <t>0062210</t>
  </si>
  <si>
    <t>B01AB04</t>
  </si>
  <si>
    <t>FRAGMIN inj   10X2500IJ,/0,2ml</t>
  </si>
  <si>
    <t>10X2500IJ,/0,2ml</t>
  </si>
  <si>
    <t>0062211</t>
  </si>
  <si>
    <t>FRAGMIN inj  10X5000IJ,/0,2ml</t>
  </si>
  <si>
    <t>10X5000IJ,/0,2ml</t>
  </si>
  <si>
    <t>0062302</t>
  </si>
  <si>
    <t>B01AB06</t>
  </si>
  <si>
    <t>FRAXIPARIN inj  10X0,6ml</t>
  </si>
  <si>
    <t>10X0,6ml</t>
  </si>
  <si>
    <t>0062300</t>
  </si>
  <si>
    <t>FRAXIPARIN inj   10X0,3ml</t>
  </si>
  <si>
    <t>10X0,3ml</t>
  </si>
  <si>
    <t>0062304</t>
  </si>
  <si>
    <t>FRAXIPARIN inj   10X0,4ml</t>
  </si>
  <si>
    <t>10X0,4ml</t>
  </si>
  <si>
    <t>0024553</t>
  </si>
  <si>
    <t>J01GB03</t>
  </si>
  <si>
    <t>GENTAMICIN inj     10x120mg/2ml</t>
  </si>
  <si>
    <t>10x120mg/2ml</t>
  </si>
  <si>
    <t>0024552</t>
  </si>
  <si>
    <t>GENTAMICIN inj     10x80mg/2ml</t>
  </si>
  <si>
    <t>10x80mg/2ml</t>
  </si>
  <si>
    <t>0173225</t>
  </si>
  <si>
    <t>B05BA03</t>
  </si>
  <si>
    <t>GLUCOSI INFUNDIBILE inf  500ml 10%</t>
  </si>
  <si>
    <t>infuzija</t>
  </si>
  <si>
    <t xml:space="preserve"> 500ml 10%</t>
  </si>
  <si>
    <t>0173220</t>
  </si>
  <si>
    <t>GLUCOSI INFUNDIBILE inf  500ml  5%</t>
  </si>
  <si>
    <t xml:space="preserve"> 500ml  5%</t>
  </si>
  <si>
    <t>0070200</t>
  </si>
  <si>
    <t>N05AD01</t>
  </si>
  <si>
    <t>HALDOL  inj  10 X 5mg</t>
  </si>
  <si>
    <t>10 X 5mg</t>
  </si>
  <si>
    <t>0070207</t>
  </si>
  <si>
    <t>HALDOL DEPO inj  5 X 50mg</t>
  </si>
  <si>
    <t>5 X 50mg</t>
  </si>
  <si>
    <t>0175185</t>
  </si>
  <si>
    <t>V05BB01</t>
  </si>
  <si>
    <t>HARTMANOV RASTVOR inf    500ml</t>
  </si>
  <si>
    <t xml:space="preserve"> 500ml</t>
  </si>
  <si>
    <t>0162088</t>
  </si>
  <si>
    <t>M01AE03</t>
  </si>
  <si>
    <t>KETONAL inj  10X100mg /2ml</t>
  </si>
  <si>
    <t>10X100mg /2ml</t>
  </si>
  <si>
    <t>0124302</t>
  </si>
  <si>
    <t>A03FA01</t>
  </si>
  <si>
    <t>KLOMETOL inj       10x10mg/2ml</t>
  </si>
  <si>
    <t>0400411</t>
  </si>
  <si>
    <t>C03CA01</t>
  </si>
  <si>
    <t>FUROSEMID  inj  10x20mg/2ml</t>
  </si>
  <si>
    <t>10x20mg/2ml</t>
  </si>
  <si>
    <t>0047218</t>
  </si>
  <si>
    <t>H02AB04</t>
  </si>
  <si>
    <t>LEMOD SOLU inj     15x40mg</t>
  </si>
  <si>
    <t>15x40mg</t>
  </si>
  <si>
    <t>0047220</t>
  </si>
  <si>
    <t>LEMOD SOLU inj     500mg</t>
  </si>
  <si>
    <t>1x500mg</t>
  </si>
  <si>
    <t>0047212</t>
  </si>
  <si>
    <t>LEMOD DEPO inj   10X40mg</t>
  </si>
  <si>
    <t>10x40mg</t>
  </si>
  <si>
    <t>0081222</t>
  </si>
  <si>
    <t>N01BB02</t>
  </si>
  <si>
    <t>LIDOKAIN HLORID inj   10x35mg/3,5ml</t>
  </si>
  <si>
    <t xml:space="preserve"> 10x35mg/3,5ml</t>
  </si>
  <si>
    <t>0321329</t>
  </si>
  <si>
    <t>J01DD04</t>
  </si>
  <si>
    <t>LONGACEPH inj      10x1g</t>
  </si>
  <si>
    <t>10x1g</t>
  </si>
  <si>
    <t>0400156</t>
  </si>
  <si>
    <t>B05BC01</t>
  </si>
  <si>
    <t>MANITOL inf       250ml (20%)</t>
  </si>
  <si>
    <t>250ml (20%)</t>
  </si>
  <si>
    <t>METOJECT amp</t>
  </si>
  <si>
    <t>15mg</t>
  </si>
  <si>
    <t>20mg</t>
  </si>
  <si>
    <t>0070261</t>
  </si>
  <si>
    <t>N05AB02</t>
  </si>
  <si>
    <t>MODITEN DEPO inj   5X25mg /ml</t>
  </si>
  <si>
    <t>5X25mg /ml</t>
  </si>
  <si>
    <t>0087854</t>
  </si>
  <si>
    <t>N02AA01</t>
  </si>
  <si>
    <t>MORFIN HIDROHLORID inj 10x20mg/ml</t>
  </si>
  <si>
    <t>10x20mg/ml</t>
  </si>
  <si>
    <t>0161022</t>
  </si>
  <si>
    <t>M01AC06</t>
  </si>
  <si>
    <t>MOVALIS inj   5X15mg/1,5ml</t>
  </si>
  <si>
    <t>5X15mg/1,5ml</t>
  </si>
  <si>
    <t>0175240</t>
  </si>
  <si>
    <t>B05XA03</t>
  </si>
  <si>
    <t>NATRII CHLORIDI  0,9% inf   500ml</t>
  </si>
  <si>
    <t>500ml (0,9%)</t>
  </si>
  <si>
    <t>0086431</t>
  </si>
  <si>
    <t>N02BB02</t>
  </si>
  <si>
    <t>NOVALGETOL inj       50x2,5g/5ml</t>
  </si>
  <si>
    <t>50x2,5g/5ml</t>
  </si>
  <si>
    <t>0051560</t>
  </si>
  <si>
    <t>B03BA03</t>
  </si>
  <si>
    <t>OHB12 inj        5x2500mcg/2ml</t>
  </si>
  <si>
    <t>5x2500mcg/2ml</t>
  </si>
  <si>
    <t>0107496</t>
  </si>
  <si>
    <t>C07AB02</t>
  </si>
  <si>
    <t>PRESOLO inj     5x5mg/5ml</t>
  </si>
  <si>
    <t>0020056</t>
  </si>
  <si>
    <t>J01CE30</t>
  </si>
  <si>
    <t>PANCILLIN inj        50x800000ij</t>
  </si>
  <si>
    <t xml:space="preserve"> 50x800000ij</t>
  </si>
  <si>
    <t>0048468</t>
  </si>
  <si>
    <t>G03DA03</t>
  </si>
  <si>
    <t>PROGESTERON DEPO inj   5x250mg/ml</t>
  </si>
  <si>
    <t xml:space="preserve"> 5x250mg/ml</t>
  </si>
  <si>
    <t>0128432</t>
  </si>
  <si>
    <t>A02BA02</t>
  </si>
  <si>
    <t>RANISAN inj        5x50mg/5ml</t>
  </si>
  <si>
    <t>0175400</t>
  </si>
  <si>
    <t>B05BB01</t>
  </si>
  <si>
    <t>RINGEROV RASTVOR inf    500ml</t>
  </si>
  <si>
    <t>1x500ml</t>
  </si>
  <si>
    <t>0058334</t>
  </si>
  <si>
    <t>R06AC03</t>
  </si>
  <si>
    <t>SYNOPEN inj   10X20mg /ml</t>
  </si>
  <si>
    <t>10X20mg /ml</t>
  </si>
  <si>
    <t>0048619</t>
  </si>
  <si>
    <t>G03BA03</t>
  </si>
  <si>
    <t>TESTOSTERON DEPO inj    5x250mg/ml</t>
  </si>
  <si>
    <t>0013167</t>
  </si>
  <si>
    <t>J06BB02</t>
  </si>
  <si>
    <t>TETAGAM P inj  1X250IJ</t>
  </si>
  <si>
    <t>1X250IJ</t>
  </si>
  <si>
    <t>0087531</t>
  </si>
  <si>
    <t>N02AX02</t>
  </si>
  <si>
    <t>TRODON inj  5X1ml ( 50mg/ml)</t>
  </si>
  <si>
    <t>5X1ml ( 50mg/ml)</t>
  </si>
  <si>
    <t>0087533</t>
  </si>
  <si>
    <t>TRODON inj  5X2ml ( 100mg/2ml)</t>
  </si>
  <si>
    <t>5X2ml ( 100mg/2ml)</t>
  </si>
  <si>
    <t>0402721</t>
  </si>
  <si>
    <t>C08DA01</t>
  </si>
  <si>
    <t xml:space="preserve">VERAPAMIL inj   5mg/2ml </t>
  </si>
  <si>
    <t xml:space="preserve"> 5mg/2ml </t>
  </si>
  <si>
    <t>0051845</t>
  </si>
  <si>
    <t>A11GA01</t>
  </si>
  <si>
    <t>VITAMIN C inj    50x500mg/5ml</t>
  </si>
  <si>
    <t>50x500mg/5ml</t>
  </si>
  <si>
    <t>0162522</t>
  </si>
  <si>
    <t>M01AB15</t>
  </si>
  <si>
    <t>ZODOL inj  5X30 mg/ml</t>
  </si>
  <si>
    <t>5X30 mg/ml</t>
  </si>
  <si>
    <t>0049196</t>
  </si>
  <si>
    <t>H01CB02</t>
  </si>
  <si>
    <t>SANDOSTATIN LAR 20mg</t>
  </si>
  <si>
    <t>20mg/2,5ml</t>
  </si>
  <si>
    <t>0049197</t>
  </si>
  <si>
    <t>SANDOSTATIN LAR 30mg</t>
  </si>
  <si>
    <t>30mg/2,5ml</t>
  </si>
  <si>
    <t>0049233</t>
  </si>
  <si>
    <t>H01CB03</t>
  </si>
  <si>
    <t>SOMATULIN AUTOGEL 120mg</t>
  </si>
  <si>
    <t>1x120mg</t>
  </si>
  <si>
    <t>* Табелу попуњавају све здравствене установе</t>
  </si>
  <si>
    <t>ЗЗЗЗ РАДИКА МУП-а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</si>
</sst>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)@"/>
    <numFmt numFmtId="186" formatCode="0;0;;@"/>
    <numFmt numFmtId="187" formatCode="0.000"/>
    <numFmt numFmtId="188" formatCode="0.0000"/>
    <numFmt numFmtId="189" formatCode="0.0000000"/>
    <numFmt numFmtId="190" formatCode="0.000000"/>
    <numFmt numFmtId="191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sz val="9"/>
      <name val="Tahoma"/>
      <family val="2"/>
    </font>
    <font>
      <sz val="10"/>
      <name val="HelveticaPlain"/>
      <family val="0"/>
    </font>
    <font>
      <b/>
      <sz val="9"/>
      <name val="Tahoma"/>
      <family val="2"/>
    </font>
    <font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sz val="8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9" fillId="33" borderId="9">
      <alignment vertical="center"/>
      <protection/>
    </xf>
    <xf numFmtId="0" fontId="44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35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19" fillId="33" borderId="14" xfId="0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33" borderId="14" xfId="0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19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17" xfId="0" applyFont="1" applyFill="1" applyBorder="1" applyAlignment="1">
      <alignment horizontal="center" vertical="center" wrapText="1"/>
    </xf>
    <xf numFmtId="0" fontId="0" fillId="36" borderId="14" xfId="178" applyFont="1" applyFill="1" applyBorder="1" applyAlignment="1">
      <alignment horizontal="center" vertical="top" wrapText="1"/>
    </xf>
    <xf numFmtId="0" fontId="0" fillId="36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wrapText="1"/>
    </xf>
    <xf numFmtId="0" fontId="0" fillId="34" borderId="14" xfId="208" applyFont="1" applyFill="1" applyBorder="1" applyAlignment="1">
      <alignment horizontal="center" vertical="top" wrapText="1"/>
      <protection/>
    </xf>
    <xf numFmtId="0" fontId="0" fillId="34" borderId="11" xfId="20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vertical="center"/>
    </xf>
    <xf numFmtId="0" fontId="0" fillId="33" borderId="14" xfId="208" applyFont="1" applyFill="1" applyBorder="1" applyAlignment="1">
      <alignment horizontal="center" vertical="top" wrapText="1"/>
      <protection/>
    </xf>
    <xf numFmtId="0" fontId="19" fillId="33" borderId="11" xfId="207" applyFont="1" applyFill="1" applyBorder="1" applyAlignment="1">
      <alignment horizontal="left" vertical="top" wrapText="1"/>
      <protection/>
    </xf>
    <xf numFmtId="0" fontId="0" fillId="34" borderId="14" xfId="178" applyFont="1" applyFill="1" applyBorder="1" applyAlignment="1">
      <alignment horizontal="center" vertical="top" wrapText="1"/>
    </xf>
    <xf numFmtId="0" fontId="0" fillId="34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right" vertical="center"/>
    </xf>
    <xf numFmtId="0" fontId="0" fillId="33" borderId="14" xfId="178" applyFont="1" applyFill="1" applyBorder="1" applyAlignment="1">
      <alignment horizontal="center" vertical="top" wrapText="1"/>
    </xf>
    <xf numFmtId="0" fontId="0" fillId="37" borderId="14" xfId="159" applyFont="1" applyFill="1" applyBorder="1" applyAlignment="1">
      <alignment horizontal="center" vertical="top" wrapText="1"/>
    </xf>
    <xf numFmtId="0" fontId="0" fillId="37" borderId="11" xfId="159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186" applyFont="1">
      <alignment/>
      <protection/>
    </xf>
    <xf numFmtId="0" fontId="0" fillId="0" borderId="0" xfId="186" applyFont="1" applyFill="1" applyBorder="1" applyAlignment="1">
      <alignment/>
      <protection/>
    </xf>
    <xf numFmtId="0" fontId="0" fillId="0" borderId="0" xfId="186" applyFont="1" applyFill="1" applyBorder="1">
      <alignment/>
      <protection/>
    </xf>
    <xf numFmtId="0" fontId="0" fillId="0" borderId="0" xfId="186" applyFont="1" applyBorder="1">
      <alignment/>
      <protection/>
    </xf>
    <xf numFmtId="0" fontId="0" fillId="0" borderId="20" xfId="186" applyFont="1" applyFill="1" applyBorder="1">
      <alignment/>
      <protection/>
    </xf>
    <xf numFmtId="0" fontId="0" fillId="0" borderId="0" xfId="186" applyFont="1" applyBorder="1" applyAlignment="1">
      <alignment horizontal="right"/>
      <protection/>
    </xf>
    <xf numFmtId="0" fontId="7" fillId="0" borderId="21" xfId="227" applyFont="1" applyFill="1" applyBorder="1" applyAlignment="1">
      <alignment/>
    </xf>
    <xf numFmtId="0" fontId="7" fillId="0" borderId="22" xfId="227" applyFont="1" applyFill="1" applyBorder="1" applyAlignment="1">
      <alignment/>
    </xf>
    <xf numFmtId="0" fontId="0" fillId="0" borderId="0" xfId="186" applyFont="1" applyFill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209" applyFont="1" applyAlignment="1" applyProtection="1">
      <alignment horizontal="left"/>
      <protection/>
    </xf>
    <xf numFmtId="0" fontId="0" fillId="0" borderId="20" xfId="209" applyFont="1" applyBorder="1" applyAlignment="1" applyProtection="1">
      <alignment/>
      <protection locked="0"/>
    </xf>
    <xf numFmtId="0" fontId="0" fillId="0" borderId="0" xfId="209" applyFont="1" applyProtection="1">
      <alignment/>
      <protection/>
    </xf>
    <xf numFmtId="0" fontId="0" fillId="0" borderId="0" xfId="209" applyFont="1" applyBorder="1" applyAlignment="1" applyProtection="1">
      <alignment wrapText="1"/>
      <protection/>
    </xf>
    <xf numFmtId="0" fontId="0" fillId="0" borderId="11" xfId="206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24" fillId="38" borderId="12" xfId="209" applyFont="1" applyFill="1" applyBorder="1" applyAlignment="1" applyProtection="1">
      <alignment horizontal="center" vertical="center" wrapText="1"/>
      <protection/>
    </xf>
    <xf numFmtId="0" fontId="24" fillId="38" borderId="23" xfId="209" applyFont="1" applyFill="1" applyBorder="1" applyAlignment="1" applyProtection="1">
      <alignment horizontal="center" vertical="center" wrapText="1"/>
      <protection/>
    </xf>
    <xf numFmtId="0" fontId="0" fillId="0" borderId="14" xfId="186" applyFont="1" applyBorder="1" applyProtection="1">
      <alignment/>
      <protection locked="0"/>
    </xf>
    <xf numFmtId="0" fontId="0" fillId="0" borderId="11" xfId="209" applyNumberFormat="1" applyFont="1" applyFill="1" applyBorder="1" applyAlignment="1" applyProtection="1">
      <alignment horizontal="right"/>
      <protection locked="0"/>
    </xf>
    <xf numFmtId="0" fontId="0" fillId="7" borderId="11" xfId="209" applyNumberFormat="1" applyFont="1" applyFill="1" applyBorder="1" applyAlignment="1" applyProtection="1">
      <alignment horizontal="right"/>
      <protection/>
    </xf>
    <xf numFmtId="0" fontId="0" fillId="0" borderId="12" xfId="209" applyNumberFormat="1" applyFont="1" applyBorder="1" applyProtection="1">
      <alignment/>
      <protection locked="0"/>
    </xf>
    <xf numFmtId="0" fontId="0" fillId="0" borderId="11" xfId="209" applyNumberFormat="1" applyFont="1" applyBorder="1" applyAlignment="1" applyProtection="1">
      <alignment wrapText="1"/>
      <protection locked="0"/>
    </xf>
    <xf numFmtId="0" fontId="0" fillId="7" borderId="24" xfId="209" applyNumberFormat="1" applyFont="1" applyFill="1" applyBorder="1" applyAlignment="1" applyProtection="1">
      <alignment horizontal="right"/>
      <protection/>
    </xf>
    <xf numFmtId="0" fontId="0" fillId="0" borderId="11" xfId="209" applyNumberFormat="1" applyFont="1" applyBorder="1" applyProtection="1">
      <alignment/>
      <protection locked="0"/>
    </xf>
    <xf numFmtId="0" fontId="0" fillId="0" borderId="23" xfId="209" applyNumberFormat="1" applyFont="1" applyBorder="1" applyProtection="1">
      <alignment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206" applyFont="1" applyBorder="1" applyAlignment="1" applyProtection="1">
      <alignment wrapText="1"/>
      <protection locked="0"/>
    </xf>
    <xf numFmtId="0" fontId="0" fillId="0" borderId="0" xfId="206" applyFont="1" applyProtection="1">
      <alignment/>
      <protection/>
    </xf>
    <xf numFmtId="0" fontId="0" fillId="0" borderId="0" xfId="205" applyFont="1" applyProtection="1">
      <alignment/>
      <protection/>
    </xf>
    <xf numFmtId="0" fontId="0" fillId="0" borderId="0" xfId="186" applyFont="1" applyAlignment="1" applyProtection="1">
      <alignment wrapText="1"/>
      <protection/>
    </xf>
    <xf numFmtId="0" fontId="19" fillId="0" borderId="0" xfId="186" applyFont="1" applyAlignment="1" applyProtection="1">
      <alignment/>
      <protection/>
    </xf>
    <xf numFmtId="0" fontId="0" fillId="0" borderId="0" xfId="186" applyFont="1" applyProtection="1">
      <alignment/>
      <protection/>
    </xf>
    <xf numFmtId="0" fontId="0" fillId="0" borderId="0" xfId="186" applyFont="1" applyBorder="1" applyAlignment="1" applyProtection="1">
      <alignment/>
      <protection/>
    </xf>
    <xf numFmtId="0" fontId="0" fillId="0" borderId="0" xfId="209" applyFont="1" applyAlignment="1" applyProtection="1">
      <alignment horizontal="right"/>
      <protection/>
    </xf>
    <xf numFmtId="0" fontId="0" fillId="0" borderId="0" xfId="186" applyFont="1" applyAlignment="1" applyProtection="1">
      <alignment/>
      <protection/>
    </xf>
    <xf numFmtId="0" fontId="0" fillId="0" borderId="20" xfId="186" applyFont="1" applyBorder="1" applyAlignment="1" applyProtection="1">
      <alignment/>
      <protection/>
    </xf>
    <xf numFmtId="0" fontId="0" fillId="0" borderId="0" xfId="186" applyFont="1" applyBorder="1" applyAlignment="1" applyProtection="1">
      <alignment horizontal="center"/>
      <protection/>
    </xf>
    <xf numFmtId="0" fontId="0" fillId="0" borderId="0" xfId="186" applyFont="1" applyBorder="1" applyProtection="1">
      <alignment/>
      <protection/>
    </xf>
    <xf numFmtId="0" fontId="0" fillId="0" borderId="0" xfId="186" applyFont="1" applyFill="1" applyBorder="1" applyProtection="1">
      <alignment/>
      <protection/>
    </xf>
    <xf numFmtId="0" fontId="0" fillId="0" borderId="11" xfId="206" applyFont="1" applyFill="1" applyBorder="1" applyAlignment="1" applyProtection="1">
      <alignment vertical="center" wrapText="1"/>
      <protection/>
    </xf>
    <xf numFmtId="0" fontId="0" fillId="0" borderId="0" xfId="212" applyFont="1" applyFill="1">
      <alignment/>
      <protection/>
    </xf>
    <xf numFmtId="0" fontId="0" fillId="0" borderId="0" xfId="210" applyFont="1" applyFill="1">
      <alignment/>
      <protection/>
    </xf>
    <xf numFmtId="0" fontId="0" fillId="0" borderId="14" xfId="212" applyFont="1" applyFill="1" applyBorder="1" applyAlignment="1">
      <alignment/>
      <protection/>
    </xf>
    <xf numFmtId="0" fontId="0" fillId="0" borderId="23" xfId="212" applyFont="1" applyFill="1" applyBorder="1">
      <alignment/>
      <protection/>
    </xf>
    <xf numFmtId="0" fontId="0" fillId="34" borderId="14" xfId="212" applyFont="1" applyFill="1" applyBorder="1" applyAlignment="1">
      <alignment/>
      <protection/>
    </xf>
    <xf numFmtId="0" fontId="0" fillId="35" borderId="14" xfId="212" applyFont="1" applyFill="1" applyBorder="1" applyAlignment="1">
      <alignment/>
      <protection/>
    </xf>
    <xf numFmtId="0" fontId="0" fillId="0" borderId="14" xfId="210" applyFont="1" applyFill="1" applyBorder="1">
      <alignment/>
      <protection/>
    </xf>
    <xf numFmtId="0" fontId="0" fillId="0" borderId="25" xfId="210" applyFont="1" applyFill="1" applyBorder="1">
      <alignment/>
      <protection/>
    </xf>
    <xf numFmtId="0" fontId="19" fillId="0" borderId="17" xfId="212" applyFont="1" applyFill="1" applyBorder="1" applyAlignment="1">
      <alignment horizontal="left" vertical="center" wrapText="1"/>
      <protection/>
    </xf>
    <xf numFmtId="0" fontId="19" fillId="0" borderId="13" xfId="212" applyFont="1" applyFill="1" applyBorder="1" applyAlignment="1">
      <alignment horizontal="center" vertical="center" wrapText="1"/>
      <protection/>
    </xf>
    <xf numFmtId="0" fontId="19" fillId="35" borderId="14" xfId="210" applyFont="1" applyFill="1" applyBorder="1">
      <alignment/>
      <protection/>
    </xf>
    <xf numFmtId="0" fontId="19" fillId="34" borderId="14" xfId="212" applyFont="1" applyFill="1" applyBorder="1" applyAlignment="1">
      <alignment/>
      <protection/>
    </xf>
    <xf numFmtId="0" fontId="19" fillId="0" borderId="14" xfId="212" applyFont="1" applyFill="1" applyBorder="1" applyAlignment="1">
      <alignment/>
      <protection/>
    </xf>
    <xf numFmtId="0" fontId="19" fillId="0" borderId="19" xfId="210" applyFont="1" applyFill="1" applyBorder="1">
      <alignment/>
      <protection/>
    </xf>
    <xf numFmtId="0" fontId="19" fillId="0" borderId="0" xfId="210" applyFont="1" applyFill="1">
      <alignment/>
      <protection/>
    </xf>
    <xf numFmtId="0" fontId="0" fillId="39" borderId="14" xfId="208" applyFont="1" applyFill="1" applyBorder="1" applyAlignment="1">
      <alignment horizontal="center" vertical="top" wrapText="1"/>
      <protection/>
    </xf>
    <xf numFmtId="0" fontId="19" fillId="39" borderId="11" xfId="207" applyFont="1" applyFill="1" applyBorder="1" applyAlignment="1">
      <alignment horizontal="left" wrapText="1"/>
      <protection/>
    </xf>
    <xf numFmtId="0" fontId="19" fillId="39" borderId="11" xfId="0" applyFont="1" applyFill="1" applyBorder="1" applyAlignment="1">
      <alignment/>
    </xf>
    <xf numFmtId="0" fontId="0" fillId="39" borderId="26" xfId="208" applyFont="1" applyFill="1" applyBorder="1" applyAlignment="1">
      <alignment horizontal="center" vertical="top" wrapText="1"/>
      <protection/>
    </xf>
    <xf numFmtId="0" fontId="0" fillId="0" borderId="14" xfId="178" applyFont="1" applyFill="1" applyBorder="1" applyAlignment="1">
      <alignment horizontal="center" vertical="top" wrapText="1"/>
    </xf>
    <xf numFmtId="0" fontId="19" fillId="39" borderId="27" xfId="0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19" fillId="0" borderId="18" xfId="0" applyNumberFormat="1" applyFont="1" applyFill="1" applyBorder="1" applyAlignment="1">
      <alignment wrapText="1"/>
    </xf>
    <xf numFmtId="0" fontId="19" fillId="0" borderId="18" xfId="0" applyNumberFormat="1" applyFont="1" applyFill="1" applyBorder="1" applyAlignment="1">
      <alignment/>
    </xf>
    <xf numFmtId="0" fontId="19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34" borderId="1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33" borderId="1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right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49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9" borderId="14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left" vertical="center" wrapText="1"/>
    </xf>
    <xf numFmtId="0" fontId="19" fillId="39" borderId="11" xfId="0" applyFont="1" applyFill="1" applyBorder="1" applyAlignment="1">
      <alignment horizontal="right" vertical="center" wrapText="1"/>
    </xf>
    <xf numFmtId="0" fontId="0" fillId="40" borderId="14" xfId="0" applyFont="1" applyFill="1" applyBorder="1" applyAlignment="1">
      <alignment horizontal="center" wrapText="1"/>
    </xf>
    <xf numFmtId="49" fontId="0" fillId="40" borderId="11" xfId="0" applyNumberFormat="1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left" wrapText="1"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49" fontId="19" fillId="34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34" borderId="14" xfId="0" applyFont="1" applyFill="1" applyBorder="1" applyAlignment="1">
      <alignment horizontal="center" wrapText="1"/>
    </xf>
    <xf numFmtId="0" fontId="0" fillId="34" borderId="14" xfId="208" applyFont="1" applyFill="1" applyBorder="1" applyAlignment="1">
      <alignment horizontal="center" wrapText="1"/>
      <protection/>
    </xf>
    <xf numFmtId="0" fontId="0" fillId="34" borderId="11" xfId="207" applyFont="1" applyFill="1" applyBorder="1" applyAlignment="1">
      <alignment horizontal="left" wrapText="1"/>
      <protection/>
    </xf>
    <xf numFmtId="0" fontId="50" fillId="39" borderId="14" xfId="208" applyFont="1" applyFill="1" applyBorder="1" applyAlignment="1">
      <alignment horizontal="center" wrapText="1"/>
      <protection/>
    </xf>
    <xf numFmtId="0" fontId="50" fillId="39" borderId="11" xfId="207" applyFont="1" applyFill="1" applyBorder="1" applyAlignment="1">
      <alignment horizontal="left" wrapText="1"/>
      <protection/>
    </xf>
    <xf numFmtId="0" fontId="0" fillId="39" borderId="11" xfId="0" applyFont="1" applyFill="1" applyBorder="1" applyAlignment="1">
      <alignment horizontal="right" wrapText="1"/>
    </xf>
    <xf numFmtId="0" fontId="0" fillId="39" borderId="12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0" fillId="37" borderId="14" xfId="159" applyFont="1" applyFill="1" applyBorder="1" applyAlignment="1">
      <alignment horizontal="center" wrapText="1"/>
    </xf>
    <xf numFmtId="0" fontId="0" fillId="40" borderId="11" xfId="0" applyFont="1" applyFill="1" applyBorder="1" applyAlignment="1">
      <alignment horizontal="right" wrapText="1"/>
    </xf>
    <xf numFmtId="0" fontId="0" fillId="40" borderId="12" xfId="0" applyFont="1" applyFill="1" applyBorder="1" applyAlignment="1">
      <alignment horizontal="right" wrapText="1"/>
    </xf>
    <xf numFmtId="0" fontId="19" fillId="33" borderId="11" xfId="0" applyNumberFormat="1" applyFont="1" applyFill="1" applyBorder="1" applyAlignment="1">
      <alignment wrapText="1"/>
    </xf>
    <xf numFmtId="0" fontId="19" fillId="33" borderId="11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0" borderId="0" xfId="186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19" fillId="0" borderId="0" xfId="186" applyFont="1" applyAlignment="1" applyProtection="1">
      <alignment horizontal="center" wrapText="1"/>
      <protection/>
    </xf>
    <xf numFmtId="0" fontId="0" fillId="0" borderId="20" xfId="186" applyFont="1" applyBorder="1" applyAlignment="1" applyProtection="1">
      <alignment wrapText="1"/>
      <protection/>
    </xf>
    <xf numFmtId="0" fontId="0" fillId="0" borderId="0" xfId="186" applyFont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/>
    </xf>
    <xf numFmtId="0" fontId="0" fillId="4" borderId="24" xfId="0" applyFont="1" applyFill="1" applyBorder="1" applyAlignment="1" applyProtection="1">
      <alignment horizontal="center" wrapText="1"/>
      <protection locked="0"/>
    </xf>
    <xf numFmtId="0" fontId="0" fillId="7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41" borderId="12" xfId="0" applyFont="1" applyFill="1" applyBorder="1" applyAlignment="1" applyProtection="1">
      <alignment horizontal="center" wrapText="1"/>
      <protection/>
    </xf>
    <xf numFmtId="0" fontId="19" fillId="38" borderId="11" xfId="0" applyFont="1" applyFill="1" applyBorder="1" applyAlignment="1" applyProtection="1">
      <alignment horizontal="right" wrapText="1"/>
      <protection/>
    </xf>
    <xf numFmtId="0" fontId="0" fillId="0" borderId="0" xfId="186" applyFont="1" applyBorder="1" applyAlignment="1" applyProtection="1">
      <alignment wrapText="1"/>
      <protection/>
    </xf>
    <xf numFmtId="0" fontId="19" fillId="38" borderId="11" xfId="186" applyFont="1" applyFill="1" applyBorder="1" applyAlignment="1" applyProtection="1">
      <alignment horizontal="center"/>
      <protection/>
    </xf>
    <xf numFmtId="0" fontId="0" fillId="0" borderId="0" xfId="209" applyFont="1" applyBorder="1" applyAlignment="1" applyProtection="1">
      <alignment/>
      <protection locked="0"/>
    </xf>
    <xf numFmtId="0" fontId="0" fillId="38" borderId="11" xfId="186" applyFont="1" applyFill="1" applyBorder="1" applyAlignment="1" applyProtection="1">
      <alignment horizontal="center" wrapText="1"/>
      <protection/>
    </xf>
    <xf numFmtId="0" fontId="0" fillId="38" borderId="11" xfId="186" applyFont="1" applyFill="1" applyBorder="1" applyAlignment="1" applyProtection="1">
      <alignment horizontal="center"/>
      <protection/>
    </xf>
    <xf numFmtId="0" fontId="19" fillId="38" borderId="11" xfId="0" applyFont="1" applyFill="1" applyBorder="1" applyAlignment="1" applyProtection="1">
      <alignment horizontal="center" wrapText="1"/>
      <protection/>
    </xf>
    <xf numFmtId="0" fontId="19" fillId="0" borderId="19" xfId="206" applyFont="1" applyBorder="1" applyAlignment="1" applyProtection="1">
      <alignment horizontal="center" vertical="center"/>
      <protection/>
    </xf>
    <xf numFmtId="0" fontId="7" fillId="0" borderId="22" xfId="227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19" fillId="0" borderId="18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right"/>
    </xf>
    <xf numFmtId="0" fontId="19" fillId="0" borderId="23" xfId="212" applyFont="1" applyFill="1" applyBorder="1">
      <alignment/>
      <protection/>
    </xf>
    <xf numFmtId="0" fontId="0" fillId="0" borderId="0" xfId="210" applyFont="1" applyFill="1" applyAlignment="1">
      <alignment horizontal="center"/>
      <protection/>
    </xf>
    <xf numFmtId="0" fontId="0" fillId="39" borderId="14" xfId="212" applyFont="1" applyFill="1" applyBorder="1" applyAlignment="1">
      <alignment/>
      <protection/>
    </xf>
    <xf numFmtId="0" fontId="0" fillId="39" borderId="23" xfId="212" applyFont="1" applyFill="1" applyBorder="1">
      <alignment/>
      <protection/>
    </xf>
    <xf numFmtId="0" fontId="19" fillId="39" borderId="14" xfId="212" applyFont="1" applyFill="1" applyBorder="1" applyAlignment="1">
      <alignment/>
      <protection/>
    </xf>
    <xf numFmtId="0" fontId="19" fillId="39" borderId="23" xfId="212" applyFont="1" applyFill="1" applyBorder="1">
      <alignment/>
      <protection/>
    </xf>
    <xf numFmtId="0" fontId="19" fillId="39" borderId="14" xfId="210" applyFont="1" applyFill="1" applyBorder="1">
      <alignment/>
      <protection/>
    </xf>
    <xf numFmtId="0" fontId="19" fillId="0" borderId="0" xfId="210" applyFont="1" applyFill="1" applyAlignment="1">
      <alignment horizontal="center"/>
      <protection/>
    </xf>
    <xf numFmtId="0" fontId="0" fillId="0" borderId="29" xfId="210" applyFont="1" applyFill="1" applyBorder="1">
      <alignment/>
      <protection/>
    </xf>
    <xf numFmtId="0" fontId="0" fillId="0" borderId="30" xfId="210" applyFont="1" applyFill="1" applyBorder="1">
      <alignment/>
      <protection/>
    </xf>
    <xf numFmtId="0" fontId="0" fillId="0" borderId="31" xfId="210" applyFont="1" applyFill="1" applyBorder="1">
      <alignment/>
      <protection/>
    </xf>
    <xf numFmtId="0" fontId="19" fillId="39" borderId="30" xfId="212" applyFont="1" applyFill="1" applyBorder="1" applyAlignment="1">
      <alignment/>
      <protection/>
    </xf>
    <xf numFmtId="0" fontId="19" fillId="39" borderId="32" xfId="212" applyFont="1" applyFill="1" applyBorder="1">
      <alignment/>
      <protection/>
    </xf>
    <xf numFmtId="0" fontId="0" fillId="39" borderId="29" xfId="212" applyFont="1" applyFill="1" applyBorder="1" applyAlignment="1">
      <alignment/>
      <protection/>
    </xf>
    <xf numFmtId="0" fontId="0" fillId="39" borderId="33" xfId="212" applyFont="1" applyFill="1" applyBorder="1">
      <alignment/>
      <protection/>
    </xf>
    <xf numFmtId="0" fontId="0" fillId="34" borderId="30" xfId="212" applyFont="1" applyFill="1" applyBorder="1" applyAlignment="1">
      <alignment/>
      <protection/>
    </xf>
    <xf numFmtId="0" fontId="0" fillId="0" borderId="32" xfId="212" applyFont="1" applyFill="1" applyBorder="1">
      <alignment/>
      <protection/>
    </xf>
    <xf numFmtId="0" fontId="19" fillId="0" borderId="0" xfId="210" applyFont="1" applyFill="1" applyBorder="1">
      <alignment/>
      <protection/>
    </xf>
    <xf numFmtId="0" fontId="0" fillId="0" borderId="0" xfId="210" applyFont="1" applyFill="1" applyBorder="1">
      <alignment/>
      <protection/>
    </xf>
    <xf numFmtId="0" fontId="19" fillId="0" borderId="0" xfId="210" applyFont="1" applyFill="1" applyAlignment="1">
      <alignment/>
      <protection/>
    </xf>
    <xf numFmtId="0" fontId="0" fillId="0" borderId="0" xfId="210" applyFont="1" applyFill="1" applyAlignment="1">
      <alignment/>
      <protection/>
    </xf>
    <xf numFmtId="0" fontId="0" fillId="0" borderId="0" xfId="212" applyFont="1" applyFill="1" applyAlignment="1">
      <alignment horizontal="right"/>
      <protection/>
    </xf>
    <xf numFmtId="0" fontId="0" fillId="0" borderId="23" xfId="211" applyFont="1" applyFill="1" applyBorder="1">
      <alignment/>
      <protection/>
    </xf>
    <xf numFmtId="0" fontId="19" fillId="0" borderId="23" xfId="211" applyFont="1" applyFill="1" applyBorder="1">
      <alignment/>
      <protection/>
    </xf>
    <xf numFmtId="180" fontId="19" fillId="33" borderId="23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40" borderId="23" xfId="0" applyNumberFormat="1" applyFont="1" applyFill="1" applyBorder="1" applyAlignment="1">
      <alignment horizontal="right"/>
    </xf>
    <xf numFmtId="180" fontId="19" fillId="0" borderId="23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19" fillId="0" borderId="25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19" fillId="0" borderId="23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19" fillId="0" borderId="23" xfId="0" applyNumberFormat="1" applyFont="1" applyFill="1" applyBorder="1" applyAlignment="1">
      <alignment horizontal="right" vertical="center"/>
    </xf>
    <xf numFmtId="180" fontId="0" fillId="39" borderId="23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 vertical="center" wrapText="1"/>
    </xf>
    <xf numFmtId="180" fontId="19" fillId="39" borderId="23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12" xfId="209" applyNumberFormat="1" applyFont="1" applyFill="1" applyBorder="1" applyProtection="1">
      <alignment/>
      <protection locked="0"/>
    </xf>
    <xf numFmtId="0" fontId="19" fillId="0" borderId="0" xfId="186" applyFont="1" applyFill="1" applyAlignment="1">
      <alignment/>
      <protection/>
    </xf>
    <xf numFmtId="0" fontId="19" fillId="0" borderId="0" xfId="186" applyFont="1" applyFill="1">
      <alignment/>
      <protection/>
    </xf>
    <xf numFmtId="0" fontId="19" fillId="39" borderId="23" xfId="211" applyFont="1" applyFill="1" applyBorder="1">
      <alignment/>
      <protection/>
    </xf>
    <xf numFmtId="0" fontId="0" fillId="0" borderId="33" xfId="211" applyFont="1" applyFill="1" applyBorder="1">
      <alignment/>
      <protection/>
    </xf>
    <xf numFmtId="0" fontId="0" fillId="0" borderId="32" xfId="211" applyFont="1" applyFill="1" applyBorder="1">
      <alignment/>
      <protection/>
    </xf>
    <xf numFmtId="0" fontId="0" fillId="0" borderId="34" xfId="211" applyFont="1" applyFill="1" applyBorder="1">
      <alignment/>
      <protection/>
    </xf>
    <xf numFmtId="0" fontId="50" fillId="0" borderId="11" xfId="209" applyNumberFormat="1" applyFont="1" applyBorder="1" applyAlignment="1" applyProtection="1">
      <alignment wrapText="1"/>
      <protection locked="0"/>
    </xf>
    <xf numFmtId="0" fontId="50" fillId="0" borderId="11" xfId="209" applyNumberFormat="1" applyFont="1" applyFill="1" applyBorder="1" applyAlignment="1" applyProtection="1">
      <alignment wrapText="1"/>
      <protection locked="0"/>
    </xf>
    <xf numFmtId="0" fontId="50" fillId="0" borderId="11" xfId="209" applyNumberFormat="1" applyFont="1" applyBorder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1" fillId="0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right"/>
    </xf>
    <xf numFmtId="0" fontId="24" fillId="38" borderId="24" xfId="209" applyFont="1" applyFill="1" applyBorder="1" applyAlignment="1" applyProtection="1">
      <alignment horizontal="center" vertical="center" wrapText="1"/>
      <protection/>
    </xf>
    <xf numFmtId="0" fontId="24" fillId="38" borderId="11" xfId="209" applyFont="1" applyFill="1" applyBorder="1" applyAlignment="1" applyProtection="1">
      <alignment horizontal="center" vertical="center" wrapText="1"/>
      <protection/>
    </xf>
    <xf numFmtId="0" fontId="24" fillId="38" borderId="11" xfId="209" applyFont="1" applyFill="1" applyBorder="1" applyAlignment="1" applyProtection="1">
      <alignment vertical="center" wrapText="1"/>
      <protection/>
    </xf>
    <xf numFmtId="0" fontId="0" fillId="42" borderId="11" xfId="0" applyFont="1" applyFill="1" applyBorder="1" applyAlignment="1">
      <alignment/>
    </xf>
    <xf numFmtId="180" fontId="0" fillId="42" borderId="23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1" xfId="0" applyFont="1" applyFill="1" applyBorder="1" applyAlignment="1">
      <alignment wrapText="1"/>
    </xf>
    <xf numFmtId="0" fontId="19" fillId="42" borderId="11" xfId="0" applyFont="1" applyFill="1" applyBorder="1" applyAlignment="1">
      <alignment/>
    </xf>
    <xf numFmtId="180" fontId="19" fillId="42" borderId="2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0" fontId="0" fillId="35" borderId="23" xfId="0" applyNumberFormat="1" applyFont="1" applyFill="1" applyBorder="1" applyAlignment="1">
      <alignment horizontal="right"/>
    </xf>
    <xf numFmtId="180" fontId="19" fillId="35" borderId="23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49" fontId="0" fillId="43" borderId="11" xfId="0" applyNumberFormat="1" applyFont="1" applyFill="1" applyBorder="1" applyAlignment="1">
      <alignment horizontal="center"/>
    </xf>
    <xf numFmtId="0" fontId="0" fillId="43" borderId="11" xfId="0" applyFont="1" applyFill="1" applyBorder="1" applyAlignment="1">
      <alignment/>
    </xf>
    <xf numFmtId="180" fontId="0" fillId="43" borderId="23" xfId="0" applyNumberFormat="1" applyFont="1" applyFill="1" applyBorder="1" applyAlignment="1">
      <alignment horizontal="right"/>
    </xf>
    <xf numFmtId="0" fontId="19" fillId="43" borderId="11" xfId="0" applyFont="1" applyFill="1" applyBorder="1" applyAlignment="1">
      <alignment wrapText="1"/>
    </xf>
    <xf numFmtId="0" fontId="19" fillId="4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6" borderId="11" xfId="0" applyFont="1" applyFill="1" applyBorder="1" applyAlignment="1">
      <alignment/>
    </xf>
    <xf numFmtId="180" fontId="19" fillId="44" borderId="23" xfId="0" applyNumberFormat="1" applyFont="1" applyFill="1" applyBorder="1" applyAlignment="1">
      <alignment horizontal="right"/>
    </xf>
    <xf numFmtId="0" fontId="19" fillId="6" borderId="11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/>
    </xf>
    <xf numFmtId="0" fontId="19" fillId="35" borderId="11" xfId="0" applyFont="1" applyFill="1" applyBorder="1" applyAlignment="1">
      <alignment horizontal="left" wrapText="1"/>
    </xf>
    <xf numFmtId="0" fontId="19" fillId="35" borderId="11" xfId="0" applyFont="1" applyFill="1" applyBorder="1" applyAlignment="1">
      <alignment/>
    </xf>
    <xf numFmtId="0" fontId="19" fillId="0" borderId="18" xfId="0" applyFont="1" applyBorder="1" applyAlignment="1">
      <alignment wrapText="1"/>
    </xf>
    <xf numFmtId="0" fontId="19" fillId="35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left" vertical="center"/>
    </xf>
    <xf numFmtId="0" fontId="0" fillId="42" borderId="14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right"/>
    </xf>
    <xf numFmtId="0" fontId="0" fillId="42" borderId="12" xfId="0" applyFont="1" applyFill="1" applyBorder="1" applyAlignment="1">
      <alignment horizontal="right"/>
    </xf>
    <xf numFmtId="0" fontId="19" fillId="42" borderId="11" xfId="0" applyFont="1" applyFill="1" applyBorder="1" applyAlignment="1">
      <alignment horizontal="left" vertical="center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0" fillId="42" borderId="11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42" borderId="11" xfId="0" applyFont="1" applyFill="1" applyBorder="1" applyAlignment="1">
      <alignment horizontal="right" vertical="center" wrapText="1"/>
    </xf>
    <xf numFmtId="0" fontId="0" fillId="42" borderId="11" xfId="0" applyFont="1" applyFill="1" applyBorder="1" applyAlignment="1">
      <alignment horizontal="right" vertical="center"/>
    </xf>
    <xf numFmtId="0" fontId="0" fillId="42" borderId="11" xfId="0" applyFont="1" applyFill="1" applyBorder="1" applyAlignment="1">
      <alignment vertical="top" wrapText="1"/>
    </xf>
    <xf numFmtId="49" fontId="19" fillId="42" borderId="11" xfId="0" applyNumberFormat="1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left" vertical="center" wrapText="1"/>
    </xf>
    <xf numFmtId="49" fontId="0" fillId="42" borderId="11" xfId="0" applyNumberFormat="1" applyFont="1" applyFill="1" applyBorder="1" applyAlignment="1">
      <alignment horizontal="center" wrapText="1"/>
    </xf>
    <xf numFmtId="0" fontId="0" fillId="42" borderId="11" xfId="0" applyFont="1" applyFill="1" applyBorder="1" applyAlignment="1">
      <alignment horizontal="center" vertical="top" wrapText="1"/>
    </xf>
    <xf numFmtId="49" fontId="0" fillId="42" borderId="11" xfId="0" applyNumberFormat="1" applyFont="1" applyFill="1" applyBorder="1" applyAlignment="1">
      <alignment horizontal="center" vertical="top" wrapText="1"/>
    </xf>
    <xf numFmtId="0" fontId="0" fillId="42" borderId="11" xfId="0" applyFont="1" applyFill="1" applyBorder="1" applyAlignment="1">
      <alignment horizontal="left" wrapText="1"/>
    </xf>
    <xf numFmtId="0" fontId="0" fillId="42" borderId="14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top" wrapText="1"/>
    </xf>
    <xf numFmtId="0" fontId="0" fillId="42" borderId="11" xfId="0" applyFont="1" applyFill="1" applyBorder="1" applyAlignment="1">
      <alignment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49" fontId="0" fillId="6" borderId="11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0" fillId="0" borderId="14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Border="1" applyAlignment="1" applyProtection="1">
      <alignment horizontal="left" vertical="top" wrapText="1" readingOrder="1"/>
      <protection locked="0"/>
    </xf>
    <xf numFmtId="0" fontId="0" fillId="34" borderId="11" xfId="0" applyFont="1" applyFill="1" applyBorder="1" applyAlignment="1">
      <alignment vertical="top" wrapText="1"/>
    </xf>
    <xf numFmtId="0" fontId="0" fillId="6" borderId="14" xfId="0" applyFont="1" applyFill="1" applyBorder="1" applyAlignment="1">
      <alignment horizontal="center" wrapText="1"/>
    </xf>
    <xf numFmtId="49" fontId="0" fillId="6" borderId="11" xfId="0" applyNumberFormat="1" applyFont="1" applyFill="1" applyBorder="1" applyAlignment="1">
      <alignment horizontal="center" wrapText="1"/>
    </xf>
    <xf numFmtId="0" fontId="19" fillId="6" borderId="11" xfId="0" applyFont="1" applyFill="1" applyBorder="1" applyAlignment="1">
      <alignment wrapText="1"/>
    </xf>
    <xf numFmtId="0" fontId="2" fillId="38" borderId="24" xfId="186" applyFont="1" applyFill="1" applyBorder="1" applyAlignment="1" applyProtection="1">
      <alignment horizontal="center" vertical="center" wrapText="1"/>
      <protection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2" fillId="38" borderId="12" xfId="186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23" xfId="0" applyNumberFormat="1" applyFont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180" fontId="0" fillId="39" borderId="11" xfId="0" applyNumberFormat="1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180" fontId="0" fillId="39" borderId="23" xfId="0" applyNumberFormat="1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80" fontId="19" fillId="0" borderId="18" xfId="0" applyNumberFormat="1" applyFont="1" applyBorder="1" applyAlignment="1">
      <alignment horizontal="center" vertical="center" wrapText="1"/>
    </xf>
    <xf numFmtId="180" fontId="19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21" xfId="227" applyFont="1" applyFill="1" applyBorder="1" applyAlignment="1">
      <alignment vertical="center" wrapText="1"/>
    </xf>
    <xf numFmtId="0" fontId="7" fillId="0" borderId="36" xfId="227" applyFont="1" applyFill="1" applyBorder="1" applyAlignment="1">
      <alignment vertical="center" wrapText="1"/>
    </xf>
    <xf numFmtId="0" fontId="7" fillId="0" borderId="21" xfId="227" applyFont="1" applyFill="1" applyBorder="1" applyAlignment="1">
      <alignment horizontal="center" vertical="center" wrapText="1"/>
    </xf>
    <xf numFmtId="0" fontId="7" fillId="0" borderId="21" xfId="227" applyFont="1" applyBorder="1" applyAlignment="1">
      <alignment vertical="center" wrapText="1"/>
    </xf>
    <xf numFmtId="0" fontId="0" fillId="0" borderId="0" xfId="209" applyFont="1" applyFill="1" applyBorder="1" applyAlignment="1" applyProtection="1">
      <alignment vertical="center"/>
      <protection/>
    </xf>
    <xf numFmtId="0" fontId="0" fillId="0" borderId="37" xfId="209" applyNumberFormat="1" applyFont="1" applyFill="1" applyBorder="1" applyAlignment="1" applyProtection="1">
      <alignment horizontal="right"/>
      <protection locked="0"/>
    </xf>
    <xf numFmtId="0" fontId="0" fillId="0" borderId="38" xfId="209" applyNumberFormat="1" applyFont="1" applyFill="1" applyBorder="1" applyAlignment="1" applyProtection="1">
      <alignment horizontal="right"/>
      <protection locked="0"/>
    </xf>
    <xf numFmtId="0" fontId="0" fillId="0" borderId="38" xfId="209" applyNumberFormat="1" applyFont="1" applyBorder="1" applyProtection="1">
      <alignment/>
      <protection locked="0"/>
    </xf>
    <xf numFmtId="0" fontId="50" fillId="0" borderId="38" xfId="209" applyNumberFormat="1" applyFont="1" applyBorder="1" applyAlignment="1" applyProtection="1">
      <alignment wrapText="1"/>
      <protection locked="0"/>
    </xf>
    <xf numFmtId="0" fontId="50" fillId="0" borderId="38" xfId="209" applyNumberFormat="1" applyFont="1" applyBorder="1" applyProtection="1">
      <alignment/>
      <protection locked="0"/>
    </xf>
    <xf numFmtId="0" fontId="50" fillId="0" borderId="38" xfId="209" applyNumberFormat="1" applyFont="1" applyFill="1" applyBorder="1" applyAlignment="1" applyProtection="1">
      <alignment horizontal="right"/>
      <protection locked="0"/>
    </xf>
    <xf numFmtId="0" fontId="19" fillId="0" borderId="18" xfId="209" applyNumberFormat="1" applyFont="1" applyFill="1" applyBorder="1" applyAlignment="1" applyProtection="1">
      <alignment horizontal="right"/>
      <protection/>
    </xf>
    <xf numFmtId="0" fontId="19" fillId="7" borderId="18" xfId="209" applyNumberFormat="1" applyFont="1" applyFill="1" applyBorder="1" applyAlignment="1" applyProtection="1">
      <alignment horizontal="right"/>
      <protection/>
    </xf>
    <xf numFmtId="0" fontId="19" fillId="0" borderId="28" xfId="209" applyNumberFormat="1" applyFont="1" applyFill="1" applyBorder="1" applyAlignment="1" applyProtection="1">
      <alignment horizontal="right"/>
      <protection/>
    </xf>
    <xf numFmtId="0" fontId="19" fillId="7" borderId="39" xfId="209" applyNumberFormat="1" applyFont="1" applyFill="1" applyBorder="1" applyAlignment="1" applyProtection="1">
      <alignment horizontal="right"/>
      <protection/>
    </xf>
    <xf numFmtId="0" fontId="19" fillId="0" borderId="25" xfId="209" applyNumberFormat="1" applyFont="1" applyFill="1" applyBorder="1" applyAlignment="1" applyProtection="1">
      <alignment horizontal="right"/>
      <protection/>
    </xf>
    <xf numFmtId="180" fontId="0" fillId="0" borderId="0" xfId="209" applyNumberFormat="1" applyFont="1" applyProtection="1">
      <alignment/>
      <protection/>
    </xf>
    <xf numFmtId="0" fontId="0" fillId="0" borderId="0" xfId="209" applyFont="1" applyFill="1" applyBorder="1" applyAlignment="1" applyProtection="1">
      <alignment wrapText="1"/>
      <protection/>
    </xf>
    <xf numFmtId="0" fontId="0" fillId="0" borderId="0" xfId="209" applyFont="1" applyFill="1" applyBorder="1" applyProtection="1">
      <alignment/>
      <protection/>
    </xf>
    <xf numFmtId="0" fontId="0" fillId="0" borderId="0" xfId="209" applyFont="1" applyAlignment="1" applyProtection="1">
      <alignment wrapText="1"/>
      <protection/>
    </xf>
    <xf numFmtId="0" fontId="19" fillId="0" borderId="0" xfId="186" applyFont="1" applyAlignment="1" applyProtection="1">
      <alignment wrapText="1"/>
      <protection/>
    </xf>
    <xf numFmtId="0" fontId="19" fillId="4" borderId="11" xfId="0" applyFont="1" applyFill="1" applyBorder="1" applyAlignment="1" applyProtection="1">
      <alignment horizontal="right" wrapText="1"/>
      <protection/>
    </xf>
    <xf numFmtId="0" fontId="19" fillId="4" borderId="11" xfId="0" applyFont="1" applyFill="1" applyBorder="1" applyAlignment="1" applyProtection="1">
      <alignment horizontal="center" wrapText="1"/>
      <protection/>
    </xf>
    <xf numFmtId="0" fontId="19" fillId="7" borderId="12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wrapText="1"/>
      <protection/>
    </xf>
    <xf numFmtId="0" fontId="19" fillId="4" borderId="24" xfId="0" applyFont="1" applyFill="1" applyBorder="1" applyAlignment="1" applyProtection="1">
      <alignment horizontal="center" wrapText="1"/>
      <protection/>
    </xf>
    <xf numFmtId="0" fontId="19" fillId="7" borderId="11" xfId="0" applyFont="1" applyFill="1" applyBorder="1" applyAlignment="1" applyProtection="1">
      <alignment horizontal="center" wrapText="1"/>
      <protection/>
    </xf>
    <xf numFmtId="0" fontId="0" fillId="0" borderId="37" xfId="186" applyFont="1" applyBorder="1" applyAlignment="1" applyProtection="1">
      <alignment horizontal="center" wrapText="1"/>
      <protection locked="0"/>
    </xf>
    <xf numFmtId="0" fontId="0" fillId="0" borderId="38" xfId="186" applyFont="1" applyBorder="1" applyAlignment="1" applyProtection="1">
      <alignment horizontal="center" wrapText="1"/>
      <protection locked="0"/>
    </xf>
    <xf numFmtId="0" fontId="0" fillId="4" borderId="12" xfId="186" applyFont="1" applyFill="1" applyBorder="1" applyAlignment="1" applyProtection="1">
      <alignment horizontal="center" wrapText="1"/>
      <protection/>
    </xf>
    <xf numFmtId="0" fontId="50" fillId="0" borderId="38" xfId="186" applyFont="1" applyBorder="1" applyAlignment="1" applyProtection="1">
      <alignment horizontal="center" wrapText="1"/>
      <protection locked="0"/>
    </xf>
    <xf numFmtId="0" fontId="0" fillId="7" borderId="24" xfId="186" applyFont="1" applyFill="1" applyBorder="1" applyAlignment="1" applyProtection="1">
      <alignment horizontal="center" wrapText="1"/>
      <protection/>
    </xf>
    <xf numFmtId="0" fontId="50" fillId="0" borderId="38" xfId="186" applyFont="1" applyBorder="1" applyAlignment="1" applyProtection="1">
      <alignment horizontal="center"/>
      <protection locked="0"/>
    </xf>
    <xf numFmtId="0" fontId="0" fillId="7" borderId="11" xfId="186" applyFont="1" applyFill="1" applyBorder="1" applyAlignment="1" applyProtection="1">
      <alignment horizontal="center"/>
      <protection/>
    </xf>
    <xf numFmtId="0" fontId="0" fillId="0" borderId="11" xfId="186" applyFont="1" applyBorder="1" applyAlignment="1" applyProtection="1">
      <alignment horizontal="center" wrapText="1"/>
      <protection locked="0"/>
    </xf>
    <xf numFmtId="0" fontId="0" fillId="0" borderId="11" xfId="186" applyFont="1" applyFill="1" applyBorder="1" applyAlignment="1" applyProtection="1">
      <alignment horizontal="center" wrapText="1"/>
      <protection/>
    </xf>
    <xf numFmtId="0" fontId="0" fillId="0" borderId="24" xfId="186" applyFont="1" applyBorder="1" applyAlignment="1" applyProtection="1">
      <alignment horizontal="center" wrapText="1"/>
      <protection locked="0"/>
    </xf>
    <xf numFmtId="0" fontId="50" fillId="0" borderId="11" xfId="186" applyFont="1" applyBorder="1" applyAlignment="1" applyProtection="1">
      <alignment horizontal="center" wrapText="1"/>
      <protection locked="0"/>
    </xf>
    <xf numFmtId="0" fontId="50" fillId="0" borderId="11" xfId="186" applyFont="1" applyBorder="1" applyAlignment="1" applyProtection="1">
      <alignment horizontal="center"/>
      <protection locked="0"/>
    </xf>
    <xf numFmtId="0" fontId="19" fillId="4" borderId="24" xfId="186" applyFont="1" applyFill="1" applyBorder="1" applyAlignment="1" applyProtection="1">
      <alignment horizontal="center"/>
      <protection/>
    </xf>
    <xf numFmtId="0" fontId="19" fillId="4" borderId="11" xfId="186" applyFont="1" applyFill="1" applyBorder="1" applyAlignment="1" applyProtection="1">
      <alignment horizontal="center"/>
      <protection/>
    </xf>
    <xf numFmtId="0" fontId="19" fillId="4" borderId="12" xfId="186" applyFont="1" applyFill="1" applyBorder="1" applyAlignment="1" applyProtection="1">
      <alignment horizontal="center" wrapText="1"/>
      <protection/>
    </xf>
    <xf numFmtId="0" fontId="19" fillId="7" borderId="24" xfId="186" applyFont="1" applyFill="1" applyBorder="1" applyAlignment="1" applyProtection="1">
      <alignment horizontal="center" wrapText="1"/>
      <protection/>
    </xf>
    <xf numFmtId="0" fontId="19" fillId="7" borderId="11" xfId="186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>
      <alignment horizontal="center"/>
    </xf>
    <xf numFmtId="0" fontId="0" fillId="42" borderId="11" xfId="0" applyNumberFormat="1" applyFont="1" applyFill="1" applyBorder="1" applyAlignment="1">
      <alignment horizontal="center" wrapText="1"/>
    </xf>
    <xf numFmtId="0" fontId="0" fillId="42" borderId="11" xfId="0" applyNumberFormat="1" applyFont="1" applyFill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209" applyFont="1" applyProtection="1">
      <alignment/>
      <protection/>
    </xf>
    <xf numFmtId="0" fontId="2" fillId="0" borderId="0" xfId="209" applyFont="1" applyAlignment="1" applyProtection="1">
      <alignment/>
      <protection/>
    </xf>
    <xf numFmtId="0" fontId="2" fillId="0" borderId="0" xfId="209" applyFont="1" applyBorder="1" applyProtection="1">
      <alignment/>
      <protection/>
    </xf>
    <xf numFmtId="0" fontId="2" fillId="0" borderId="0" xfId="209" applyFont="1" applyFill="1" applyProtection="1">
      <alignment/>
      <protection/>
    </xf>
    <xf numFmtId="0" fontId="2" fillId="0" borderId="0" xfId="209" applyFont="1" applyAlignment="1" applyProtection="1">
      <alignment horizontal="left"/>
      <protection/>
    </xf>
    <xf numFmtId="0" fontId="2" fillId="0" borderId="20" xfId="209" applyFont="1" applyBorder="1" applyProtection="1">
      <alignment/>
      <protection/>
    </xf>
    <xf numFmtId="0" fontId="2" fillId="0" borderId="0" xfId="209" applyFont="1" applyAlignment="1" applyProtection="1">
      <alignment horizontal="right"/>
      <protection/>
    </xf>
    <xf numFmtId="0" fontId="2" fillId="38" borderId="24" xfId="209" applyFont="1" applyFill="1" applyBorder="1" applyAlignment="1" applyProtection="1">
      <alignment horizontal="center" vertical="center" wrapText="1"/>
      <protection/>
    </xf>
    <xf numFmtId="0" fontId="2" fillId="38" borderId="11" xfId="209" applyFont="1" applyFill="1" applyBorder="1" applyAlignment="1" applyProtection="1">
      <alignment horizontal="center" vertical="center" wrapText="1"/>
      <protection/>
    </xf>
    <xf numFmtId="0" fontId="2" fillId="38" borderId="11" xfId="209" applyFont="1" applyFill="1" applyBorder="1" applyAlignment="1" applyProtection="1">
      <alignment horizontal="center" vertical="center"/>
      <protection/>
    </xf>
    <xf numFmtId="0" fontId="2" fillId="0" borderId="37" xfId="209" applyNumberFormat="1" applyFont="1" applyBorder="1" applyAlignment="1" applyProtection="1">
      <alignment horizontal="right"/>
      <protection locked="0"/>
    </xf>
    <xf numFmtId="0" fontId="2" fillId="0" borderId="38" xfId="209" applyNumberFormat="1" applyFont="1" applyBorder="1" applyAlignment="1" applyProtection="1">
      <alignment horizontal="right"/>
      <protection locked="0"/>
    </xf>
    <xf numFmtId="0" fontId="2" fillId="4" borderId="11" xfId="209" applyNumberFormat="1" applyFont="1" applyFill="1" applyBorder="1" applyAlignment="1" applyProtection="1">
      <alignment horizontal="right"/>
      <protection/>
    </xf>
    <xf numFmtId="0" fontId="2" fillId="38" borderId="38" xfId="209" applyNumberFormat="1" applyFont="1" applyFill="1" applyBorder="1" applyAlignment="1" applyProtection="1">
      <alignment horizontal="right"/>
      <protection/>
    </xf>
    <xf numFmtId="0" fontId="53" fillId="0" borderId="38" xfId="209" applyNumberFormat="1" applyFont="1" applyBorder="1" applyAlignment="1" applyProtection="1">
      <alignment horizontal="right"/>
      <protection locked="0"/>
    </xf>
    <xf numFmtId="0" fontId="2" fillId="7" borderId="11" xfId="209" applyNumberFormat="1" applyFont="1" applyFill="1" applyBorder="1" applyAlignment="1" applyProtection="1">
      <alignment horizontal="right"/>
      <protection/>
    </xf>
    <xf numFmtId="0" fontId="2" fillId="0" borderId="11" xfId="209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16" fontId="2" fillId="38" borderId="11" xfId="209" applyNumberFormat="1" applyFont="1" applyFill="1" applyBorder="1" applyAlignment="1" applyProtection="1">
      <alignment horizontal="center" vertical="center"/>
      <protection/>
    </xf>
    <xf numFmtId="0" fontId="2" fillId="0" borderId="24" xfId="209" applyNumberFormat="1" applyFont="1" applyBorder="1" applyAlignment="1" applyProtection="1">
      <alignment horizontal="right"/>
      <protection locked="0"/>
    </xf>
    <xf numFmtId="0" fontId="2" fillId="38" borderId="11" xfId="209" applyNumberFormat="1" applyFont="1" applyFill="1" applyBorder="1" applyAlignment="1" applyProtection="1">
      <alignment horizontal="right"/>
      <protection/>
    </xf>
    <xf numFmtId="0" fontId="53" fillId="0" borderId="11" xfId="209" applyNumberFormat="1" applyFont="1" applyBorder="1" applyAlignment="1" applyProtection="1">
      <alignment horizontal="right"/>
      <protection locked="0"/>
    </xf>
    <xf numFmtId="0" fontId="2" fillId="0" borderId="11" xfId="209" applyNumberFormat="1" applyFont="1" applyBorder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53" fillId="0" borderId="11" xfId="209" applyNumberFormat="1" applyFont="1" applyFill="1" applyBorder="1" applyAlignment="1" applyProtection="1">
      <alignment horizontal="right"/>
      <protection/>
    </xf>
    <xf numFmtId="0" fontId="2" fillId="0" borderId="24" xfId="209" applyNumberFormat="1" applyFont="1" applyFill="1" applyBorder="1" applyAlignment="1" applyProtection="1">
      <alignment horizontal="right"/>
      <protection locked="0"/>
    </xf>
    <xf numFmtId="0" fontId="2" fillId="38" borderId="11" xfId="209" applyNumberFormat="1" applyFont="1" applyFill="1" applyBorder="1" applyAlignment="1" applyProtection="1">
      <alignment horizontal="right"/>
      <protection locked="0"/>
    </xf>
    <xf numFmtId="0" fontId="53" fillId="0" borderId="11" xfId="209" applyNumberFormat="1" applyFont="1" applyFill="1" applyBorder="1" applyAlignment="1" applyProtection="1">
      <alignment horizontal="right"/>
      <protection locked="0"/>
    </xf>
    <xf numFmtId="0" fontId="2" fillId="0" borderId="11" xfId="209" applyNumberFormat="1" applyFont="1" applyFill="1" applyBorder="1" applyAlignment="1" applyProtection="1">
      <alignment horizontal="right"/>
      <protection locked="0"/>
    </xf>
    <xf numFmtId="0" fontId="2" fillId="0" borderId="11" xfId="209" applyNumberFormat="1" applyFont="1" applyFill="1" applyBorder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35" borderId="11" xfId="209" applyNumberFormat="1" applyFont="1" applyFill="1" applyBorder="1" applyAlignment="1" applyProtection="1">
      <alignment horizontal="right"/>
      <protection locked="0"/>
    </xf>
    <xf numFmtId="0" fontId="2" fillId="0" borderId="11" xfId="209" applyNumberFormat="1" applyFont="1" applyFill="1" applyBorder="1" applyAlignment="1" applyProtection="1">
      <alignment horizontal="right"/>
      <protection/>
    </xf>
    <xf numFmtId="0" fontId="2" fillId="38" borderId="11" xfId="209" applyFont="1" applyFill="1" applyBorder="1" applyAlignment="1" applyProtection="1">
      <alignment horizontal="left" vertical="center"/>
      <protection/>
    </xf>
    <xf numFmtId="0" fontId="2" fillId="38" borderId="11" xfId="209" applyFont="1" applyFill="1" applyBorder="1" applyAlignment="1" applyProtection="1">
      <alignment vertical="center" wrapText="1"/>
      <protection/>
    </xf>
    <xf numFmtId="0" fontId="53" fillId="35" borderId="11" xfId="209" applyNumberFormat="1" applyFont="1" applyFill="1" applyBorder="1" applyAlignment="1" applyProtection="1">
      <alignment horizontal="right"/>
      <protection locked="0"/>
    </xf>
    <xf numFmtId="0" fontId="2" fillId="38" borderId="11" xfId="209" applyFont="1" applyFill="1" applyBorder="1" applyAlignment="1" applyProtection="1">
      <alignment vertical="center"/>
      <protection/>
    </xf>
    <xf numFmtId="0" fontId="23" fillId="4" borderId="24" xfId="209" applyNumberFormat="1" applyFont="1" applyFill="1" applyBorder="1" applyAlignment="1" applyProtection="1">
      <alignment horizontal="right"/>
      <protection/>
    </xf>
    <xf numFmtId="0" fontId="23" fillId="4" borderId="11" xfId="209" applyNumberFormat="1" applyFont="1" applyFill="1" applyBorder="1" applyAlignment="1" applyProtection="1">
      <alignment horizontal="right"/>
      <protection/>
    </xf>
    <xf numFmtId="0" fontId="23" fillId="7" borderId="11" xfId="209" applyNumberFormat="1" applyFont="1" applyFill="1" applyBorder="1" applyAlignment="1" applyProtection="1">
      <alignment horizontal="right"/>
      <protection/>
    </xf>
    <xf numFmtId="0" fontId="2" fillId="0" borderId="27" xfId="209" applyFont="1" applyBorder="1" applyProtection="1">
      <alignment/>
      <protection/>
    </xf>
    <xf numFmtId="0" fontId="29" fillId="38" borderId="11" xfId="209" applyFont="1" applyFill="1" applyBorder="1" applyAlignment="1" applyProtection="1">
      <alignment horizontal="left" vertical="center" wrapText="1"/>
      <protection locked="0"/>
    </xf>
    <xf numFmtId="0" fontId="2" fillId="38" borderId="11" xfId="209" applyFont="1" applyFill="1" applyBorder="1" applyAlignment="1" applyProtection="1">
      <alignment horizontal="left" vertical="center"/>
      <protection locked="0"/>
    </xf>
    <xf numFmtId="0" fontId="53" fillId="35" borderId="11" xfId="209" applyNumberFormat="1" applyFont="1" applyFill="1" applyBorder="1" applyAlignment="1" applyProtection="1">
      <alignment horizontal="right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5" borderId="37" xfId="209" applyNumberFormat="1" applyFont="1" applyFill="1" applyBorder="1" applyAlignment="1" applyProtection="1">
      <alignment horizontal="right"/>
      <protection locked="0"/>
    </xf>
    <xf numFmtId="0" fontId="2" fillId="35" borderId="24" xfId="209" applyNumberFormat="1" applyFont="1" applyFill="1" applyBorder="1" applyAlignment="1" applyProtection="1">
      <alignment horizontal="right"/>
      <protection locked="0"/>
    </xf>
    <xf numFmtId="0" fontId="23" fillId="45" borderId="24" xfId="209" applyNumberFormat="1" applyFont="1" applyFill="1" applyBorder="1" applyAlignment="1" applyProtection="1">
      <alignment horizontal="right"/>
      <protection/>
    </xf>
    <xf numFmtId="0" fontId="0" fillId="35" borderId="37" xfId="186" applyFont="1" applyFill="1" applyBorder="1" applyAlignment="1" applyProtection="1">
      <alignment horizontal="center" wrapText="1"/>
      <protection locked="0"/>
    </xf>
    <xf numFmtId="0" fontId="0" fillId="35" borderId="24" xfId="186" applyFont="1" applyFill="1" applyBorder="1" applyAlignment="1" applyProtection="1">
      <alignment horizontal="center" wrapText="1"/>
      <protection locked="0"/>
    </xf>
    <xf numFmtId="0" fontId="19" fillId="45" borderId="11" xfId="186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 vertical="center" wrapText="1"/>
    </xf>
    <xf numFmtId="0" fontId="19" fillId="0" borderId="0" xfId="211" applyFont="1" applyFill="1" applyBorder="1">
      <alignment/>
      <protection/>
    </xf>
    <xf numFmtId="0" fontId="19" fillId="0" borderId="0" xfId="211" applyFont="1" applyFill="1" applyAlignment="1">
      <alignment/>
      <protection/>
    </xf>
    <xf numFmtId="0" fontId="30" fillId="0" borderId="0" xfId="182" applyFont="1" applyBorder="1">
      <alignment/>
      <protection/>
    </xf>
    <xf numFmtId="0" fontId="30" fillId="0" borderId="0" xfId="182" applyFont="1" applyBorder="1" applyAlignment="1">
      <alignment horizontal="left"/>
      <protection/>
    </xf>
    <xf numFmtId="0" fontId="31" fillId="0" borderId="0" xfId="182" applyFont="1" applyBorder="1">
      <alignment/>
      <protection/>
    </xf>
    <xf numFmtId="0" fontId="31" fillId="0" borderId="0" xfId="182" applyFont="1">
      <alignment/>
      <protection/>
    </xf>
    <xf numFmtId="0" fontId="30" fillId="0" borderId="0" xfId="213" applyFont="1" applyFill="1" applyBorder="1" applyAlignment="1">
      <alignment horizontal="right"/>
      <protection/>
    </xf>
    <xf numFmtId="0" fontId="30" fillId="0" borderId="0" xfId="182" applyFont="1" applyFill="1" applyBorder="1" applyAlignment="1">
      <alignment horizontal="left"/>
      <protection/>
    </xf>
    <xf numFmtId="0" fontId="30" fillId="0" borderId="0" xfId="211" applyFont="1" applyFill="1" applyBorder="1" applyAlignment="1">
      <alignment/>
      <protection/>
    </xf>
    <xf numFmtId="0" fontId="31" fillId="0" borderId="0" xfId="182" applyFont="1" applyFill="1" applyBorder="1">
      <alignment/>
      <protection/>
    </xf>
    <xf numFmtId="0" fontId="30" fillId="0" borderId="0" xfId="213" applyFont="1" applyFill="1" applyBorder="1" applyAlignment="1">
      <alignment horizontal="right" vertical="top"/>
      <protection/>
    </xf>
    <xf numFmtId="0" fontId="30" fillId="0" borderId="0" xfId="182" applyFont="1" applyFill="1" applyBorder="1" applyAlignment="1">
      <alignment horizontal="left" vertical="top"/>
      <protection/>
    </xf>
    <xf numFmtId="0" fontId="30" fillId="0" borderId="0" xfId="206" applyFont="1" applyAlignment="1" applyProtection="1">
      <alignment wrapText="1"/>
      <protection/>
    </xf>
    <xf numFmtId="0" fontId="30" fillId="0" borderId="0" xfId="206" applyFont="1" applyAlignment="1" applyProtection="1">
      <alignment horizontal="left" wrapText="1"/>
      <protection/>
    </xf>
    <xf numFmtId="0" fontId="30" fillId="0" borderId="0" xfId="186" applyFont="1" applyAlignment="1" applyProtection="1">
      <alignment/>
      <protection/>
    </xf>
    <xf numFmtId="0" fontId="30" fillId="0" borderId="0" xfId="182" applyFont="1" applyFill="1" applyBorder="1" applyAlignment="1">
      <alignment vertical="top"/>
      <protection/>
    </xf>
    <xf numFmtId="0" fontId="30" fillId="0" borderId="0" xfId="182" applyFont="1" applyFill="1" applyBorder="1" applyAlignment="1">
      <alignment horizontal="left" vertical="top" wrapText="1"/>
      <protection/>
    </xf>
    <xf numFmtId="0" fontId="30" fillId="0" borderId="0" xfId="182" applyFont="1" applyFill="1" applyBorder="1">
      <alignment/>
      <protection/>
    </xf>
    <xf numFmtId="0" fontId="31" fillId="0" borderId="0" xfId="182" applyFont="1" applyFill="1" applyBorder="1" applyAlignment="1">
      <alignment vertical="top"/>
      <protection/>
    </xf>
    <xf numFmtId="0" fontId="30" fillId="0" borderId="0" xfId="182" applyFont="1" applyBorder="1" applyAlignment="1">
      <alignment horizontal="left" vertical="top"/>
      <protection/>
    </xf>
    <xf numFmtId="0" fontId="30" fillId="0" borderId="0" xfId="182" applyFont="1" applyBorder="1" applyAlignment="1">
      <alignment vertical="top"/>
      <protection/>
    </xf>
    <xf numFmtId="0" fontId="31" fillId="0" borderId="0" xfId="182" applyFont="1" applyBorder="1" applyAlignment="1">
      <alignment vertical="top"/>
      <protection/>
    </xf>
    <xf numFmtId="0" fontId="30" fillId="0" borderId="0" xfId="182" applyFont="1" applyAlignment="1">
      <alignment horizontal="left" vertical="top"/>
      <protection/>
    </xf>
    <xf numFmtId="0" fontId="30" fillId="0" borderId="0" xfId="182" applyFont="1" applyAlignment="1">
      <alignment vertical="top"/>
      <protection/>
    </xf>
    <xf numFmtId="0" fontId="31" fillId="0" borderId="0" xfId="182" applyFont="1" applyAlignment="1">
      <alignment vertical="top"/>
      <protection/>
    </xf>
    <xf numFmtId="0" fontId="30" fillId="0" borderId="0" xfId="182" applyFont="1">
      <alignment/>
      <protection/>
    </xf>
    <xf numFmtId="0" fontId="30" fillId="0" borderId="0" xfId="182" applyFont="1" applyAlignment="1">
      <alignment horizontal="left"/>
      <protection/>
    </xf>
    <xf numFmtId="0" fontId="0" fillId="0" borderId="0" xfId="182">
      <alignment/>
      <protection/>
    </xf>
    <xf numFmtId="0" fontId="33" fillId="0" borderId="0" xfId="182" applyFont="1" applyAlignment="1">
      <alignment horizontal="center"/>
      <protection/>
    </xf>
    <xf numFmtId="0" fontId="0" fillId="34" borderId="0" xfId="182" applyFill="1">
      <alignment/>
      <protection/>
    </xf>
    <xf numFmtId="0" fontId="35" fillId="0" borderId="0" xfId="182" applyFont="1" applyAlignment="1">
      <alignment horizontal="left"/>
      <protection/>
    </xf>
    <xf numFmtId="0" fontId="36" fillId="0" borderId="0" xfId="182" applyFont="1" applyAlignment="1">
      <alignment horizontal="left"/>
      <protection/>
    </xf>
    <xf numFmtId="0" fontId="0" fillId="0" borderId="0" xfId="182" applyAlignment="1">
      <alignment horizontal="left"/>
      <protection/>
    </xf>
    <xf numFmtId="0" fontId="0" fillId="0" borderId="0" xfId="182" applyAlignment="1">
      <alignment vertical="top"/>
      <protection/>
    </xf>
    <xf numFmtId="0" fontId="0" fillId="42" borderId="14" xfId="0" applyFont="1" applyFill="1" applyBorder="1" applyAlignment="1">
      <alignment horizontal="center" wrapText="1"/>
    </xf>
    <xf numFmtId="0" fontId="19" fillId="42" borderId="14" xfId="0" applyFont="1" applyFill="1" applyBorder="1" applyAlignment="1">
      <alignment horizontal="center" vertical="center"/>
    </xf>
    <xf numFmtId="0" fontId="0" fillId="42" borderId="14" xfId="0" applyNumberFormat="1" applyFont="1" applyFill="1" applyBorder="1" applyAlignment="1">
      <alignment horizontal="center" wrapText="1"/>
    </xf>
    <xf numFmtId="0" fontId="0" fillId="0" borderId="0" xfId="209" applyFont="1" applyAlignment="1" applyProtection="1">
      <alignment/>
      <protection/>
    </xf>
    <xf numFmtId="0" fontId="19" fillId="0" borderId="0" xfId="209" applyFont="1" applyBorder="1" applyAlignment="1" applyProtection="1">
      <alignment/>
      <protection/>
    </xf>
    <xf numFmtId="0" fontId="0" fillId="0" borderId="0" xfId="209" applyFont="1" applyBorder="1" applyProtection="1">
      <alignment/>
      <protection/>
    </xf>
    <xf numFmtId="0" fontId="0" fillId="0" borderId="0" xfId="209" applyFont="1" applyBorder="1" applyAlignment="1" applyProtection="1">
      <alignment/>
      <protection/>
    </xf>
    <xf numFmtId="0" fontId="0" fillId="0" borderId="0" xfId="209" applyFont="1" applyBorder="1" applyAlignment="1" applyProtection="1">
      <alignment horizontal="left"/>
      <protection/>
    </xf>
    <xf numFmtId="0" fontId="0" fillId="0" borderId="0" xfId="209" applyFont="1" applyBorder="1" applyProtection="1">
      <alignment/>
      <protection locked="0"/>
    </xf>
    <xf numFmtId="180" fontId="0" fillId="39" borderId="12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/>
    </xf>
    <xf numFmtId="0" fontId="19" fillId="0" borderId="18" xfId="0" applyFont="1" applyBorder="1" applyAlignment="1">
      <alignment/>
    </xf>
    <xf numFmtId="180" fontId="19" fillId="0" borderId="25" xfId="0" applyNumberFormat="1" applyFont="1" applyBorder="1" applyAlignment="1">
      <alignment horizontal="right"/>
    </xf>
    <xf numFmtId="0" fontId="19" fillId="42" borderId="11" xfId="0" applyFont="1" applyFill="1" applyBorder="1" applyAlignment="1">
      <alignment horizontal="right"/>
    </xf>
    <xf numFmtId="0" fontId="19" fillId="42" borderId="11" xfId="0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33" fillId="0" borderId="20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0" xfId="0" applyFont="1" applyBorder="1" applyAlignment="1">
      <alignment/>
    </xf>
    <xf numFmtId="0" fontId="31" fillId="0" borderId="0" xfId="0" applyFont="1" applyAlignment="1">
      <alignment/>
    </xf>
    <xf numFmtId="0" fontId="36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47" xfId="0" applyFont="1" applyBorder="1" applyAlignment="1">
      <alignment horizontal="left" wrapText="1"/>
    </xf>
    <xf numFmtId="4" fontId="31" fillId="0" borderId="47" xfId="0" applyNumberFormat="1" applyFont="1" applyBorder="1" applyAlignment="1">
      <alignment/>
    </xf>
    <xf numFmtId="4" fontId="31" fillId="0" borderId="34" xfId="0" applyNumberFormat="1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>
      <alignment horizontal="left" wrapText="1"/>
    </xf>
    <xf numFmtId="4" fontId="31" fillId="0" borderId="11" xfId="0" applyNumberFormat="1" applyFont="1" applyBorder="1" applyAlignment="1">
      <alignment/>
    </xf>
    <xf numFmtId="4" fontId="31" fillId="0" borderId="23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23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31" fillId="0" borderId="11" xfId="0" applyFont="1" applyFill="1" applyBorder="1" applyAlignment="1">
      <alignment/>
    </xf>
    <xf numFmtId="0" fontId="31" fillId="34" borderId="2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9" xfId="0" applyFont="1" applyBorder="1" applyAlignment="1">
      <alignment/>
    </xf>
    <xf numFmtId="0" fontId="31" fillId="0" borderId="18" xfId="0" applyFont="1" applyBorder="1" applyAlignment="1">
      <alignment horizontal="left" wrapText="1"/>
    </xf>
    <xf numFmtId="0" fontId="36" fillId="0" borderId="18" xfId="0" applyFont="1" applyBorder="1" applyAlignment="1">
      <alignment/>
    </xf>
    <xf numFmtId="0" fontId="36" fillId="0" borderId="25" xfId="0" applyFont="1" applyBorder="1" applyAlignment="1">
      <alignment/>
    </xf>
    <xf numFmtId="4" fontId="31" fillId="0" borderId="48" xfId="0" applyNumberFormat="1" applyFont="1" applyBorder="1" applyAlignment="1">
      <alignment/>
    </xf>
    <xf numFmtId="4" fontId="31" fillId="0" borderId="49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5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/>
    </xf>
    <xf numFmtId="0" fontId="39" fillId="0" borderId="11" xfId="0" applyFont="1" applyBorder="1" applyAlignment="1">
      <alignment/>
    </xf>
    <xf numFmtId="3" fontId="0" fillId="0" borderId="38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4" xfId="0" applyFont="1" applyFill="1" applyBorder="1" applyAlignment="1">
      <alignment vertical="center" wrapText="1"/>
    </xf>
    <xf numFmtId="4" fontId="0" fillId="0" borderId="27" xfId="0" applyNumberFormat="1" applyBorder="1" applyAlignment="1">
      <alignment horizontal="right"/>
    </xf>
    <xf numFmtId="0" fontId="38" fillId="0" borderId="0" xfId="0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19" fillId="0" borderId="38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/>
    </xf>
    <xf numFmtId="49" fontId="38" fillId="0" borderId="42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right"/>
    </xf>
    <xf numFmtId="4" fontId="19" fillId="0" borderId="27" xfId="0" applyNumberFormat="1" applyFont="1" applyBorder="1" applyAlignment="1">
      <alignment/>
    </xf>
    <xf numFmtId="49" fontId="37" fillId="0" borderId="55" xfId="0" applyNumberFormat="1" applyFont="1" applyBorder="1" applyAlignment="1">
      <alignment horizontal="right" vertical="center"/>
    </xf>
    <xf numFmtId="0" fontId="38" fillId="0" borderId="50" xfId="0" applyFont="1" applyBorder="1" applyAlignment="1">
      <alignment/>
    </xf>
    <xf numFmtId="0" fontId="38" fillId="0" borderId="54" xfId="0" applyFont="1" applyBorder="1" applyAlignment="1">
      <alignment/>
    </xf>
    <xf numFmtId="4" fontId="37" fillId="0" borderId="5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4" xfId="0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/>
    </xf>
    <xf numFmtId="0" fontId="38" fillId="0" borderId="42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9" fontId="37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49" fontId="40" fillId="0" borderId="58" xfId="0" applyNumberFormat="1" applyFont="1" applyBorder="1" applyAlignment="1">
      <alignment horizontal="center" vertical="center"/>
    </xf>
    <xf numFmtId="0" fontId="40" fillId="46" borderId="58" xfId="0" applyFont="1" applyFill="1" applyBorder="1" applyAlignment="1">
      <alignment horizontal="center" vertical="center"/>
    </xf>
    <xf numFmtId="0" fontId="31" fillId="46" borderId="58" xfId="0" applyFont="1" applyFill="1" applyBorder="1" applyAlignment="1">
      <alignment/>
    </xf>
    <xf numFmtId="4" fontId="40" fillId="0" borderId="56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7" fillId="34" borderId="0" xfId="182" applyFont="1" applyFill="1" applyAlignment="1">
      <alignment horizontal="center"/>
      <protection/>
    </xf>
    <xf numFmtId="0" fontId="32" fillId="0" borderId="0" xfId="182" applyFont="1" applyAlignment="1">
      <alignment horizontal="center"/>
      <protection/>
    </xf>
    <xf numFmtId="0" fontId="34" fillId="0" borderId="0" xfId="182" applyFont="1" applyAlignment="1">
      <alignment horizontal="center"/>
      <protection/>
    </xf>
    <xf numFmtId="0" fontId="34" fillId="34" borderId="0" xfId="182" applyFont="1" applyFill="1" applyAlignment="1">
      <alignment horizontal="center"/>
      <protection/>
    </xf>
    <xf numFmtId="0" fontId="30" fillId="0" borderId="0" xfId="206" applyFont="1" applyFill="1" applyBorder="1" applyAlignment="1" applyProtection="1">
      <alignment horizontal="left" vertical="top" wrapText="1"/>
      <protection/>
    </xf>
    <xf numFmtId="0" fontId="30" fillId="0" borderId="0" xfId="186" applyFont="1" applyFill="1" applyBorder="1" applyAlignment="1" applyProtection="1">
      <alignment horizontal="left" vertical="top" wrapText="1"/>
      <protection/>
    </xf>
    <xf numFmtId="0" fontId="30" fillId="0" borderId="0" xfId="182" applyFont="1" applyBorder="1" applyAlignment="1">
      <alignment horizontal="left" vertical="top" wrapText="1"/>
      <protection/>
    </xf>
    <xf numFmtId="0" fontId="2" fillId="0" borderId="36" xfId="209" applyFont="1" applyBorder="1" applyAlignment="1" applyProtection="1">
      <alignment horizontal="left" vertical="center" wrapText="1"/>
      <protection/>
    </xf>
    <xf numFmtId="0" fontId="2" fillId="38" borderId="11" xfId="209" applyFont="1" applyFill="1" applyBorder="1" applyAlignment="1" applyProtection="1">
      <alignment vertical="center" wrapText="1"/>
      <protection/>
    </xf>
    <xf numFmtId="0" fontId="23" fillId="0" borderId="12" xfId="209" applyFont="1" applyFill="1" applyBorder="1" applyAlignment="1" applyProtection="1">
      <alignment horizontal="center" vertical="center" wrapText="1"/>
      <protection/>
    </xf>
    <xf numFmtId="0" fontId="23" fillId="0" borderId="59" xfId="209" applyFont="1" applyFill="1" applyBorder="1" applyAlignment="1" applyProtection="1">
      <alignment horizontal="center" vertical="center" wrapText="1"/>
      <protection/>
    </xf>
    <xf numFmtId="0" fontId="23" fillId="0" borderId="24" xfId="209" applyFont="1" applyFill="1" applyBorder="1" applyAlignment="1" applyProtection="1">
      <alignment horizontal="center" vertical="center" wrapText="1"/>
      <protection/>
    </xf>
    <xf numFmtId="0" fontId="2" fillId="38" borderId="11" xfId="209" applyFont="1" applyFill="1" applyBorder="1" applyAlignment="1" applyProtection="1">
      <alignment horizontal="left" vertical="center" wrapText="1"/>
      <protection/>
    </xf>
    <xf numFmtId="0" fontId="2" fillId="38" borderId="11" xfId="209" applyFont="1" applyFill="1" applyBorder="1" applyAlignment="1" applyProtection="1">
      <alignment horizontal="left" vertical="center"/>
      <protection locked="0"/>
    </xf>
    <xf numFmtId="0" fontId="2" fillId="38" borderId="11" xfId="209" applyFont="1" applyFill="1" applyBorder="1" applyAlignment="1" applyProtection="1">
      <alignment horizontal="center" vertical="center" textRotation="90" wrapText="1"/>
      <protection/>
    </xf>
    <xf numFmtId="0" fontId="29" fillId="38" borderId="11" xfId="209" applyFont="1" applyFill="1" applyBorder="1" applyAlignment="1" applyProtection="1">
      <alignment horizontal="center" vertical="center" wrapText="1"/>
      <protection locked="0"/>
    </xf>
    <xf numFmtId="0" fontId="19" fillId="0" borderId="0" xfId="206" applyFont="1" applyAlignment="1" applyProtection="1">
      <alignment horizontal="left" wrapText="1"/>
      <protection/>
    </xf>
    <xf numFmtId="0" fontId="2" fillId="33" borderId="11" xfId="209" applyFont="1" applyFill="1" applyBorder="1" applyAlignment="1" applyProtection="1">
      <alignment horizontal="center" vertical="center"/>
      <protection/>
    </xf>
    <xf numFmtId="0" fontId="2" fillId="38" borderId="11" xfId="209" applyFont="1" applyFill="1" applyBorder="1" applyAlignment="1" applyProtection="1">
      <alignment horizontal="center" vertical="center"/>
      <protection/>
    </xf>
    <xf numFmtId="0" fontId="2" fillId="33" borderId="11" xfId="209" applyFont="1" applyFill="1" applyBorder="1" applyAlignment="1" applyProtection="1">
      <alignment horizontal="center" vertical="center" wrapText="1"/>
      <protection/>
    </xf>
    <xf numFmtId="0" fontId="2" fillId="38" borderId="11" xfId="209" applyFont="1" applyFill="1" applyBorder="1" applyAlignment="1" applyProtection="1">
      <alignment horizontal="center" vertical="center" wrapText="1"/>
      <protection/>
    </xf>
    <xf numFmtId="0" fontId="2" fillId="33" borderId="37" xfId="209" applyFont="1" applyFill="1" applyBorder="1" applyAlignment="1" applyProtection="1">
      <alignment horizontal="center" vertical="center"/>
      <protection/>
    </xf>
    <xf numFmtId="0" fontId="2" fillId="47" borderId="24" xfId="209" applyFont="1" applyFill="1" applyBorder="1" applyAlignment="1" applyProtection="1">
      <alignment horizontal="center" vertical="center"/>
      <protection/>
    </xf>
    <xf numFmtId="0" fontId="2" fillId="47" borderId="11" xfId="209" applyFont="1" applyFill="1" applyBorder="1" applyAlignment="1" applyProtection="1">
      <alignment horizontal="center" vertical="center"/>
      <protection/>
    </xf>
    <xf numFmtId="0" fontId="2" fillId="38" borderId="24" xfId="209" applyFont="1" applyFill="1" applyBorder="1" applyAlignment="1" applyProtection="1">
      <alignment horizontal="center" vertical="center" wrapText="1"/>
      <protection/>
    </xf>
    <xf numFmtId="0" fontId="2" fillId="38" borderId="11" xfId="209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0" xfId="209" applyFont="1" applyAlignment="1" applyProtection="1">
      <alignment horizontal="left"/>
      <protection/>
    </xf>
    <xf numFmtId="0" fontId="2" fillId="33" borderId="11" xfId="209" applyFont="1" applyFill="1" applyBorder="1" applyAlignment="1" applyProtection="1">
      <alignment vertical="center" wrapText="1"/>
      <protection/>
    </xf>
    <xf numFmtId="0" fontId="2" fillId="38" borderId="11" xfId="209" applyFont="1" applyFill="1" applyBorder="1" applyAlignment="1" applyProtection="1">
      <alignment horizontal="left" vertical="center"/>
      <protection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0" fillId="33" borderId="11" xfId="186" applyFont="1" applyFill="1" applyBorder="1" applyAlignment="1" applyProtection="1">
      <alignment horizontal="center" vertical="center" wrapText="1"/>
      <protection/>
    </xf>
    <xf numFmtId="0" fontId="0" fillId="38" borderId="11" xfId="186" applyFont="1" applyFill="1" applyBorder="1" applyAlignment="1" applyProtection="1">
      <alignment horizontal="center" vertical="center" wrapText="1"/>
      <protection/>
    </xf>
    <xf numFmtId="0" fontId="2" fillId="33" borderId="24" xfId="209" applyFont="1" applyFill="1" applyBorder="1" applyAlignment="1" applyProtection="1">
      <alignment horizontal="center" vertical="center"/>
      <protection/>
    </xf>
    <xf numFmtId="0" fontId="2" fillId="33" borderId="12" xfId="209" applyFont="1" applyFill="1" applyBorder="1" applyAlignment="1" applyProtection="1">
      <alignment horizontal="center" vertical="center"/>
      <protection/>
    </xf>
    <xf numFmtId="0" fontId="2" fillId="33" borderId="38" xfId="209" applyFont="1" applyFill="1" applyBorder="1" applyAlignment="1" applyProtection="1">
      <alignment horizontal="center" vertical="center"/>
      <protection/>
    </xf>
    <xf numFmtId="0" fontId="2" fillId="38" borderId="24" xfId="186" applyFont="1" applyFill="1" applyBorder="1" applyAlignment="1" applyProtection="1">
      <alignment horizontal="center" vertical="center"/>
      <protection/>
    </xf>
    <xf numFmtId="0" fontId="2" fillId="38" borderId="11" xfId="186" applyFont="1" applyFill="1" applyBorder="1" applyAlignment="1" applyProtection="1">
      <alignment horizontal="center" vertical="center"/>
      <protection/>
    </xf>
    <xf numFmtId="0" fontId="2" fillId="38" borderId="12" xfId="186" applyFont="1" applyFill="1" applyBorder="1" applyAlignment="1" applyProtection="1">
      <alignment horizontal="center" vertical="center"/>
      <protection/>
    </xf>
    <xf numFmtId="0" fontId="0" fillId="0" borderId="0" xfId="186" applyFont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5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19" fillId="0" borderId="0" xfId="209" applyFont="1" applyBorder="1" applyAlignment="1" applyProtection="1">
      <alignment horizontal="left"/>
      <protection/>
    </xf>
    <xf numFmtId="0" fontId="2" fillId="38" borderId="17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8" borderId="16" xfId="209" applyFont="1" applyFill="1" applyBorder="1" applyAlignment="1" applyProtection="1">
      <alignment horizontal="center" vertical="center" wrapText="1"/>
      <protection/>
    </xf>
    <xf numFmtId="0" fontId="2" fillId="38" borderId="35" xfId="209" applyFont="1" applyFill="1" applyBorder="1" applyAlignment="1" applyProtection="1">
      <alignment horizontal="center" vertical="center" wrapText="1"/>
      <protection/>
    </xf>
    <xf numFmtId="0" fontId="2" fillId="38" borderId="60" xfId="209" applyFont="1" applyFill="1" applyBorder="1" applyAlignment="1" applyProtection="1">
      <alignment horizontal="center" vertical="center" wrapText="1"/>
      <protection/>
    </xf>
    <xf numFmtId="0" fontId="2" fillId="38" borderId="13" xfId="209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0" fontId="19" fillId="34" borderId="15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right"/>
    </xf>
    <xf numFmtId="0" fontId="33" fillId="0" borderId="66" xfId="0" applyFont="1" applyBorder="1" applyAlignment="1">
      <alignment horizontal="right"/>
    </xf>
    <xf numFmtId="0" fontId="37" fillId="0" borderId="26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/>
    </xf>
    <xf numFmtId="0" fontId="38" fillId="0" borderId="55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49" fontId="38" fillId="0" borderId="50" xfId="0" applyNumberFormat="1" applyFont="1" applyBorder="1" applyAlignment="1">
      <alignment horizontal="center" vertical="center" wrapText="1"/>
    </xf>
    <xf numFmtId="49" fontId="38" fillId="0" borderId="68" xfId="0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69" xfId="0" applyFont="1" applyBorder="1" applyAlignment="1">
      <alignment vertical="top"/>
    </xf>
    <xf numFmtId="0" fontId="37" fillId="0" borderId="40" xfId="0" applyFont="1" applyBorder="1" applyAlignment="1">
      <alignment vertical="top"/>
    </xf>
    <xf numFmtId="0" fontId="37" fillId="0" borderId="70" xfId="0" applyFont="1" applyBorder="1" applyAlignment="1">
      <alignment vertical="top"/>
    </xf>
    <xf numFmtId="0" fontId="37" fillId="0" borderId="6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</cellXfs>
  <cellStyles count="21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4" xfId="184"/>
    <cellStyle name="Normal 15" xfId="185"/>
    <cellStyle name="Normal 2" xfId="186"/>
    <cellStyle name="Normal 2 2" xfId="187"/>
    <cellStyle name="Normal 2 2 2" xfId="188"/>
    <cellStyle name="Normal 2 3" xfId="189"/>
    <cellStyle name="Normal 2 4" xfId="190"/>
    <cellStyle name="Normal 3" xfId="191"/>
    <cellStyle name="Normal 3 2" xfId="192"/>
    <cellStyle name="Normal 3 2 2" xfId="193"/>
    <cellStyle name="Normal 3 3" xfId="194"/>
    <cellStyle name="Normal 3 4" xfId="195"/>
    <cellStyle name="Normal 4" xfId="196"/>
    <cellStyle name="Normal 4 2" xfId="197"/>
    <cellStyle name="Normal 5" xfId="198"/>
    <cellStyle name="Normal 5 2" xfId="199"/>
    <cellStyle name="Normal 6" xfId="200"/>
    <cellStyle name="Normal 7" xfId="201"/>
    <cellStyle name="Normal 7 2" xfId="202"/>
    <cellStyle name="Normal 8" xfId="203"/>
    <cellStyle name="Normal 9" xfId="204"/>
    <cellStyle name="Normál_Izvrsenje-PLAN2011" xfId="205"/>
    <cellStyle name="Normal_normativ kadra _ tabel_1 2" xfId="206"/>
    <cellStyle name="Normal_Normativi_Stampanje" xfId="207"/>
    <cellStyle name="Normal_Sheet1" xfId="208"/>
    <cellStyle name="Normal_TAB DZ 1-10 (1) 2 2" xfId="209"/>
    <cellStyle name="Normal_TAB DZ 1-10_TAB DZ 2009" xfId="210"/>
    <cellStyle name="Normal_TAB DZ 1-10_TAB DZ 2009 2" xfId="211"/>
    <cellStyle name="Normal_TAB DZ 2009" xfId="212"/>
    <cellStyle name="Normal_TAB DZ 2009 2" xfId="213"/>
    <cellStyle name="Note" xfId="214"/>
    <cellStyle name="Note 2" xfId="215"/>
    <cellStyle name="Note 2 2" xfId="216"/>
    <cellStyle name="Note 2 3" xfId="217"/>
    <cellStyle name="Note 3" xfId="218"/>
    <cellStyle name="Output" xfId="219"/>
    <cellStyle name="Output 2" xfId="220"/>
    <cellStyle name="Percent" xfId="221"/>
    <cellStyle name="Sheet Title" xfId="222"/>
    <cellStyle name="Student Information" xfId="223"/>
    <cellStyle name="Student Information - user entered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I27" sqref="I27"/>
    </sheetView>
  </sheetViews>
  <sheetFormatPr defaultColWidth="9.140625" defaultRowHeight="12.75"/>
  <cols>
    <col min="1" max="16384" width="9.140625" style="545" customWidth="1"/>
  </cols>
  <sheetData>
    <row r="1" spans="1:9" ht="20.25">
      <c r="A1" s="671" t="s">
        <v>806</v>
      </c>
      <c r="B1" s="671"/>
      <c r="C1" s="671"/>
      <c r="D1" s="671"/>
      <c r="E1" s="671"/>
      <c r="F1" s="671"/>
      <c r="G1" s="671"/>
      <c r="H1" s="671"/>
      <c r="I1" s="671"/>
    </row>
    <row r="2" spans="1:9" ht="20.25">
      <c r="A2" s="671" t="s">
        <v>807</v>
      </c>
      <c r="B2" s="671"/>
      <c r="C2" s="671"/>
      <c r="D2" s="671"/>
      <c r="E2" s="671"/>
      <c r="F2" s="671"/>
      <c r="G2" s="671"/>
      <c r="H2" s="671"/>
      <c r="I2" s="671"/>
    </row>
    <row r="3" ht="15.75">
      <c r="A3" s="546"/>
    </row>
    <row r="4" ht="15.75">
      <c r="A4" s="546"/>
    </row>
    <row r="5" ht="15.75">
      <c r="A5" s="546"/>
    </row>
    <row r="6" ht="15.75">
      <c r="A6" s="546"/>
    </row>
    <row r="8" ht="15.75">
      <c r="A8" s="546"/>
    </row>
    <row r="9" ht="15.75">
      <c r="A9" s="546"/>
    </row>
    <row r="10" ht="15.75">
      <c r="A10" s="546"/>
    </row>
    <row r="11" ht="15.75">
      <c r="A11" s="546"/>
    </row>
    <row r="12" ht="15.75">
      <c r="A12" s="546"/>
    </row>
    <row r="13" ht="15.75">
      <c r="A13" s="546"/>
    </row>
    <row r="14" ht="15.75">
      <c r="A14" s="546"/>
    </row>
    <row r="15" ht="15.75">
      <c r="A15" s="546"/>
    </row>
    <row r="16" ht="15.75">
      <c r="A16" s="546"/>
    </row>
    <row r="17" spans="1:9" ht="25.5">
      <c r="A17" s="672" t="s">
        <v>808</v>
      </c>
      <c r="B17" s="672"/>
      <c r="C17" s="672"/>
      <c r="D17" s="672"/>
      <c r="E17" s="672"/>
      <c r="F17" s="672"/>
      <c r="G17" s="672"/>
      <c r="H17" s="672"/>
      <c r="I17" s="672"/>
    </row>
    <row r="18" spans="1:9" ht="25.5">
      <c r="A18" s="672" t="s">
        <v>809</v>
      </c>
      <c r="B18" s="672"/>
      <c r="C18" s="672"/>
      <c r="D18" s="672"/>
      <c r="E18" s="672"/>
      <c r="F18" s="672"/>
      <c r="G18" s="672"/>
      <c r="H18" s="672"/>
      <c r="I18" s="672"/>
    </row>
    <row r="19" spans="1:9" ht="25.5">
      <c r="A19" s="672" t="s">
        <v>810</v>
      </c>
      <c r="B19" s="672"/>
      <c r="C19" s="672"/>
      <c r="D19" s="672"/>
      <c r="E19" s="672"/>
      <c r="F19" s="672"/>
      <c r="G19" s="672"/>
      <c r="H19" s="672"/>
      <c r="I19" s="672"/>
    </row>
    <row r="20" spans="1:9" s="547" customFormat="1" ht="25.5">
      <c r="A20" s="673" t="s">
        <v>811</v>
      </c>
      <c r="B20" s="673"/>
      <c r="C20" s="673"/>
      <c r="D20" s="673"/>
      <c r="E20" s="673"/>
      <c r="F20" s="673"/>
      <c r="G20" s="673"/>
      <c r="H20" s="673"/>
      <c r="I20" s="673"/>
    </row>
    <row r="21" spans="1:9" ht="15.75">
      <c r="A21" s="546"/>
      <c r="B21" s="546"/>
      <c r="C21" s="546"/>
      <c r="D21" s="546"/>
      <c r="E21" s="546"/>
      <c r="F21" s="546"/>
      <c r="G21" s="546"/>
      <c r="H21" s="546"/>
      <c r="I21" s="546"/>
    </row>
    <row r="22" spans="1:9" ht="15.75">
      <c r="A22" s="546"/>
      <c r="B22" s="546"/>
      <c r="C22" s="546"/>
      <c r="D22" s="546"/>
      <c r="E22" s="546"/>
      <c r="F22" s="546"/>
      <c r="G22" s="546"/>
      <c r="H22" s="546"/>
      <c r="I22" s="546"/>
    </row>
    <row r="23" spans="1:9" ht="15.75">
      <c r="A23" s="546"/>
      <c r="B23" s="546"/>
      <c r="C23" s="546"/>
      <c r="D23" s="546"/>
      <c r="E23" s="546"/>
      <c r="F23" s="546"/>
      <c r="G23" s="546"/>
      <c r="H23" s="546"/>
      <c r="I23" s="546"/>
    </row>
    <row r="24" spans="1:9" ht="15.75">
      <c r="A24" s="548"/>
      <c r="B24" s="546"/>
      <c r="C24" s="546"/>
      <c r="D24" s="546"/>
      <c r="E24" s="546"/>
      <c r="F24" s="546"/>
      <c r="G24" s="546"/>
      <c r="H24" s="546"/>
      <c r="I24" s="546"/>
    </row>
    <row r="25" spans="1:9" ht="15.75">
      <c r="A25" s="546"/>
      <c r="B25" s="546"/>
      <c r="C25" s="546"/>
      <c r="D25" s="546"/>
      <c r="E25" s="546"/>
      <c r="F25" s="546"/>
      <c r="G25" s="546"/>
      <c r="H25" s="546"/>
      <c r="I25" s="546"/>
    </row>
    <row r="26" spans="1:9" ht="15.75">
      <c r="A26" s="549"/>
      <c r="B26" s="546"/>
      <c r="C26" s="546"/>
      <c r="D26" s="546"/>
      <c r="E26" s="546"/>
      <c r="F26" s="546"/>
      <c r="G26" s="546"/>
      <c r="H26" s="546"/>
      <c r="I26" s="546"/>
    </row>
    <row r="27" ht="15.75">
      <c r="A27" s="549"/>
    </row>
    <row r="28" ht="15.75">
      <c r="A28" s="549"/>
    </row>
    <row r="29" ht="15.75">
      <c r="A29" s="549"/>
    </row>
    <row r="30" spans="1:9" ht="15.75">
      <c r="A30" s="549"/>
      <c r="B30" s="550"/>
      <c r="C30" s="550"/>
      <c r="D30" s="550"/>
      <c r="E30" s="550"/>
      <c r="F30" s="550"/>
      <c r="G30" s="550"/>
      <c r="H30" s="550"/>
      <c r="I30" s="550"/>
    </row>
    <row r="31" spans="1:9" ht="15.75">
      <c r="A31" s="549"/>
      <c r="B31" s="550"/>
      <c r="C31" s="550"/>
      <c r="D31" s="550"/>
      <c r="E31" s="550"/>
      <c r="F31" s="550"/>
      <c r="G31" s="550"/>
      <c r="H31" s="550"/>
      <c r="I31" s="550"/>
    </row>
    <row r="32" spans="1:9" ht="15.75">
      <c r="A32" s="549"/>
      <c r="B32" s="550"/>
      <c r="C32" s="550"/>
      <c r="D32" s="550"/>
      <c r="E32" s="550"/>
      <c r="F32" s="550"/>
      <c r="G32" s="550"/>
      <c r="H32" s="550"/>
      <c r="I32" s="550"/>
    </row>
    <row r="33" spans="2:9" ht="12.75">
      <c r="B33" s="550"/>
      <c r="C33" s="550"/>
      <c r="D33" s="550"/>
      <c r="E33" s="550"/>
      <c r="F33" s="550"/>
      <c r="G33" s="550"/>
      <c r="H33" s="550"/>
      <c r="I33" s="550"/>
    </row>
    <row r="34" spans="2:9" ht="12.75">
      <c r="B34" s="550"/>
      <c r="C34" s="550"/>
      <c r="D34" s="550"/>
      <c r="E34" s="550"/>
      <c r="F34" s="550"/>
      <c r="G34" s="550"/>
      <c r="H34" s="550"/>
      <c r="I34" s="550"/>
    </row>
    <row r="35" spans="1:9" ht="15.75">
      <c r="A35" s="548"/>
      <c r="B35" s="550"/>
      <c r="C35" s="550"/>
      <c r="D35" s="550"/>
      <c r="E35" s="550"/>
      <c r="F35" s="550"/>
      <c r="G35" s="550"/>
      <c r="H35" s="550"/>
      <c r="I35" s="550"/>
    </row>
    <row r="36" spans="1:9" ht="15.75">
      <c r="A36" s="549"/>
      <c r="B36" s="550"/>
      <c r="C36" s="550"/>
      <c r="D36" s="550"/>
      <c r="E36" s="550"/>
      <c r="F36" s="550"/>
      <c r="G36" s="550"/>
      <c r="H36" s="550"/>
      <c r="I36" s="550"/>
    </row>
    <row r="37" spans="1:9" ht="15.75">
      <c r="A37" s="549"/>
      <c r="B37" s="550"/>
      <c r="C37" s="550"/>
      <c r="D37" s="550"/>
      <c r="E37" s="550"/>
      <c r="F37" s="550"/>
      <c r="G37" s="550"/>
      <c r="H37" s="550"/>
      <c r="I37" s="550"/>
    </row>
    <row r="38" spans="1:9" ht="15.75">
      <c r="A38" s="549"/>
      <c r="B38" s="550"/>
      <c r="C38" s="550"/>
      <c r="D38" s="550"/>
      <c r="E38" s="550"/>
      <c r="F38" s="550"/>
      <c r="G38" s="550"/>
      <c r="H38" s="550"/>
      <c r="I38" s="550"/>
    </row>
    <row r="39" spans="1:10" ht="15.75">
      <c r="A39" s="549"/>
      <c r="B39" s="550"/>
      <c r="C39" s="550"/>
      <c r="D39" s="550"/>
      <c r="E39" s="550"/>
      <c r="F39" s="550"/>
      <c r="G39" s="550"/>
      <c r="H39" s="550"/>
      <c r="I39" s="550"/>
      <c r="J39" s="551"/>
    </row>
    <row r="40" spans="1:9" ht="15.75">
      <c r="A40" s="549"/>
      <c r="B40" s="550"/>
      <c r="C40" s="550"/>
      <c r="D40" s="550"/>
      <c r="E40" s="550"/>
      <c r="F40" s="550"/>
      <c r="G40" s="550"/>
      <c r="H40" s="550"/>
      <c r="I40" s="550"/>
    </row>
    <row r="43" spans="1:9" s="547" customFormat="1" ht="12.75">
      <c r="A43" s="670" t="s">
        <v>812</v>
      </c>
      <c r="B43" s="670"/>
      <c r="C43" s="670"/>
      <c r="D43" s="670"/>
      <c r="E43" s="670"/>
      <c r="F43" s="670"/>
      <c r="G43" s="670"/>
      <c r="H43" s="670"/>
      <c r="I43" s="670"/>
    </row>
    <row r="45" spans="1:9" ht="12.75">
      <c r="A45" s="550"/>
      <c r="B45" s="550"/>
      <c r="C45" s="550"/>
      <c r="D45" s="550"/>
      <c r="E45" s="550"/>
      <c r="F45" s="550"/>
      <c r="G45" s="550"/>
      <c r="H45" s="550"/>
      <c r="I45" s="550"/>
    </row>
    <row r="47" spans="1:9" ht="12.75">
      <c r="A47" s="550"/>
      <c r="B47" s="550"/>
      <c r="C47" s="550"/>
      <c r="D47" s="550"/>
      <c r="E47" s="550"/>
      <c r="F47" s="550"/>
      <c r="G47" s="550"/>
      <c r="H47" s="550"/>
      <c r="I47" s="550"/>
    </row>
    <row r="48" spans="1:9" ht="12.75">
      <c r="A48" s="550"/>
      <c r="B48" s="550"/>
      <c r="C48" s="550"/>
      <c r="D48" s="550"/>
      <c r="E48" s="550"/>
      <c r="F48" s="550"/>
      <c r="G48" s="550"/>
      <c r="H48" s="550"/>
      <c r="I48" s="550"/>
    </row>
    <row r="49" spans="1:9" ht="12.75">
      <c r="A49" s="550"/>
      <c r="B49" s="550"/>
      <c r="C49" s="550"/>
      <c r="D49" s="550"/>
      <c r="E49" s="550"/>
      <c r="F49" s="550"/>
      <c r="G49" s="550"/>
      <c r="H49" s="550"/>
      <c r="I49" s="550"/>
    </row>
    <row r="50" spans="1:9" ht="12.75">
      <c r="A50" s="550"/>
      <c r="B50" s="550"/>
      <c r="C50" s="550"/>
      <c r="D50" s="550"/>
      <c r="E50" s="550"/>
      <c r="F50" s="550"/>
      <c r="G50" s="550"/>
      <c r="H50" s="550"/>
      <c r="I50" s="550"/>
    </row>
  </sheetData>
  <sheetProtection/>
  <mergeCells count="7"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8.7109375" style="14" customWidth="1"/>
    <col min="2" max="2" width="9.28125" style="14" customWidth="1"/>
    <col min="3" max="3" width="51.00390625" style="14" customWidth="1"/>
    <col min="4" max="4" width="11.140625" style="14" customWidth="1"/>
    <col min="5" max="5" width="10.28125" style="14" customWidth="1"/>
    <col min="6" max="16384" width="9.140625" style="14" customWidth="1"/>
  </cols>
  <sheetData>
    <row r="1" spans="1:5" ht="12.75">
      <c r="A1" s="11" t="s">
        <v>585</v>
      </c>
      <c r="B1" s="39"/>
      <c r="C1" s="3"/>
      <c r="D1" s="10"/>
      <c r="E1" s="10"/>
    </row>
    <row r="2" spans="1:6" ht="13.5" thickBot="1">
      <c r="A2" s="11" t="s">
        <v>814</v>
      </c>
      <c r="B2" s="9"/>
      <c r="C2" s="3"/>
      <c r="D2" s="3"/>
      <c r="F2" s="23" t="s">
        <v>499</v>
      </c>
    </row>
    <row r="3" spans="1:6" ht="65.25" customHeight="1">
      <c r="A3" s="37" t="s">
        <v>662</v>
      </c>
      <c r="B3" s="32" t="s">
        <v>663</v>
      </c>
      <c r="C3" s="92" t="s">
        <v>406</v>
      </c>
      <c r="D3" s="38" t="s">
        <v>765</v>
      </c>
      <c r="E3" s="402" t="s">
        <v>764</v>
      </c>
      <c r="F3" s="93" t="s">
        <v>746</v>
      </c>
    </row>
    <row r="4" spans="1:6" ht="19.5" customHeight="1">
      <c r="A4" s="34"/>
      <c r="B4" s="35"/>
      <c r="C4" s="201" t="s">
        <v>745</v>
      </c>
      <c r="D4" s="179">
        <f>D5+D6+D7+D8+D11+D12+D13+D14+D17+D18</f>
        <v>8045</v>
      </c>
      <c r="E4" s="179">
        <f>E5+E6+E7+E8+E11+E12+E13+E14+E17+E18</f>
        <v>8110</v>
      </c>
      <c r="F4" s="296">
        <f>E4/D4*100</f>
        <v>100.80795525170913</v>
      </c>
    </row>
    <row r="5" spans="1:6" ht="19.5" customHeight="1">
      <c r="A5" s="202" t="s">
        <v>377</v>
      </c>
      <c r="B5" s="184"/>
      <c r="C5" s="210" t="s">
        <v>636</v>
      </c>
      <c r="D5" s="183">
        <v>738</v>
      </c>
      <c r="E5" s="211">
        <v>750</v>
      </c>
      <c r="F5" s="303">
        <f aca="true" t="shared" si="0" ref="F5:F60">E5/D5*100</f>
        <v>101.62601626016261</v>
      </c>
    </row>
    <row r="6" spans="1:7" ht="29.25" customHeight="1">
      <c r="A6" s="380">
        <v>1300029</v>
      </c>
      <c r="B6" s="366"/>
      <c r="C6" s="382" t="s">
        <v>771</v>
      </c>
      <c r="D6" s="331">
        <v>2390</v>
      </c>
      <c r="E6" s="331">
        <v>2400</v>
      </c>
      <c r="F6" s="335">
        <f t="shared" si="0"/>
        <v>100.418410041841</v>
      </c>
      <c r="G6" s="3"/>
    </row>
    <row r="7" spans="1:6" ht="24" customHeight="1">
      <c r="A7" s="202" t="s">
        <v>378</v>
      </c>
      <c r="B7" s="184"/>
      <c r="C7" s="210" t="s">
        <v>510</v>
      </c>
      <c r="D7" s="183">
        <v>310</v>
      </c>
      <c r="E7" s="211">
        <v>310</v>
      </c>
      <c r="F7" s="299">
        <f t="shared" si="0"/>
        <v>100</v>
      </c>
    </row>
    <row r="8" spans="1:6" ht="19.5" customHeight="1">
      <c r="A8" s="202" t="s">
        <v>379</v>
      </c>
      <c r="B8" s="235"/>
      <c r="C8" s="210" t="s">
        <v>683</v>
      </c>
      <c r="D8" s="183">
        <f>D9+D10</f>
        <v>321</v>
      </c>
      <c r="E8" s="183">
        <f>E9+E10</f>
        <v>330</v>
      </c>
      <c r="F8" s="305">
        <f t="shared" si="0"/>
        <v>102.803738317757</v>
      </c>
    </row>
    <row r="9" spans="1:6" ht="19.5" customHeight="1">
      <c r="A9" s="173">
        <v>1300037</v>
      </c>
      <c r="B9" s="163" t="s">
        <v>634</v>
      </c>
      <c r="C9" s="174" t="s">
        <v>412</v>
      </c>
      <c r="D9" s="176">
        <v>233</v>
      </c>
      <c r="E9" s="175">
        <v>240</v>
      </c>
      <c r="F9" s="297">
        <f t="shared" si="0"/>
        <v>103.00429184549355</v>
      </c>
    </row>
    <row r="10" spans="1:6" ht="25.5" customHeight="1">
      <c r="A10" s="173">
        <v>1300037</v>
      </c>
      <c r="B10" s="163" t="s">
        <v>627</v>
      </c>
      <c r="C10" s="174" t="s">
        <v>413</v>
      </c>
      <c r="D10" s="176">
        <v>88</v>
      </c>
      <c r="E10" s="175">
        <v>90</v>
      </c>
      <c r="F10" s="297">
        <f t="shared" si="0"/>
        <v>102.27272727272727</v>
      </c>
    </row>
    <row r="11" spans="1:6" ht="19.5" customHeight="1">
      <c r="A11" s="202" t="s">
        <v>381</v>
      </c>
      <c r="B11" s="184"/>
      <c r="C11" s="210" t="s">
        <v>380</v>
      </c>
      <c r="D11" s="183">
        <v>2720</v>
      </c>
      <c r="E11" s="211">
        <v>2040</v>
      </c>
      <c r="F11" s="299">
        <f t="shared" si="0"/>
        <v>75</v>
      </c>
    </row>
    <row r="12" spans="1:6" ht="35.25" customHeight="1">
      <c r="A12" s="380">
        <v>1300038</v>
      </c>
      <c r="B12" s="366"/>
      <c r="C12" s="373" t="s">
        <v>772</v>
      </c>
      <c r="D12" s="331">
        <v>0</v>
      </c>
      <c r="E12" s="331">
        <v>340</v>
      </c>
      <c r="F12" s="330" t="e">
        <f t="shared" si="0"/>
        <v>#DIV/0!</v>
      </c>
    </row>
    <row r="13" spans="1:6" ht="39" customHeight="1">
      <c r="A13" s="380">
        <v>1300039</v>
      </c>
      <c r="B13" s="366"/>
      <c r="C13" s="373" t="s">
        <v>773</v>
      </c>
      <c r="D13" s="331">
        <v>0</v>
      </c>
      <c r="E13" s="331">
        <v>340</v>
      </c>
      <c r="F13" s="330" t="e">
        <f t="shared" si="0"/>
        <v>#DIV/0!</v>
      </c>
    </row>
    <row r="14" spans="1:6" ht="19.5" customHeight="1">
      <c r="A14" s="202">
        <v>1300169</v>
      </c>
      <c r="B14" s="184"/>
      <c r="C14" s="210" t="s">
        <v>684</v>
      </c>
      <c r="D14" s="183">
        <f>D15+D16</f>
        <v>199</v>
      </c>
      <c r="E14" s="183">
        <f>E15+E16</f>
        <v>200</v>
      </c>
      <c r="F14" s="297">
        <f t="shared" si="0"/>
        <v>100.50251256281406</v>
      </c>
    </row>
    <row r="15" spans="1:6" ht="19.5" customHeight="1">
      <c r="A15" s="173">
        <v>1300169</v>
      </c>
      <c r="B15" s="163" t="s">
        <v>627</v>
      </c>
      <c r="C15" s="174" t="s">
        <v>414</v>
      </c>
      <c r="D15" s="176">
        <v>171</v>
      </c>
      <c r="E15" s="175">
        <v>170</v>
      </c>
      <c r="F15" s="297">
        <f t="shared" si="0"/>
        <v>99.41520467836257</v>
      </c>
    </row>
    <row r="16" spans="1:6" ht="19.5" customHeight="1">
      <c r="A16" s="173">
        <v>1300169</v>
      </c>
      <c r="B16" s="163" t="s">
        <v>635</v>
      </c>
      <c r="C16" s="174" t="s">
        <v>415</v>
      </c>
      <c r="D16" s="176">
        <v>28</v>
      </c>
      <c r="E16" s="175">
        <v>30</v>
      </c>
      <c r="F16" s="297">
        <f t="shared" si="0"/>
        <v>107.14285714285714</v>
      </c>
    </row>
    <row r="17" spans="1:6" ht="19.5" customHeight="1">
      <c r="A17" s="383">
        <v>1300041</v>
      </c>
      <c r="B17" s="374"/>
      <c r="C17" s="384" t="s">
        <v>774</v>
      </c>
      <c r="D17" s="334">
        <v>1367</v>
      </c>
      <c r="E17" s="332">
        <v>1400</v>
      </c>
      <c r="F17" s="335">
        <f t="shared" si="0"/>
        <v>102.41404535479151</v>
      </c>
    </row>
    <row r="18" spans="1:6" ht="33.75" customHeight="1">
      <c r="A18" s="380">
        <v>1300136</v>
      </c>
      <c r="B18" s="366" t="s">
        <v>313</v>
      </c>
      <c r="C18" s="333" t="s">
        <v>691</v>
      </c>
      <c r="D18" s="334"/>
      <c r="E18" s="332"/>
      <c r="F18" s="330" t="e">
        <f t="shared" si="0"/>
        <v>#DIV/0!</v>
      </c>
    </row>
    <row r="19" spans="1:6" ht="19.5" customHeight="1">
      <c r="A19" s="66"/>
      <c r="B19" s="177"/>
      <c r="C19" s="201" t="s">
        <v>628</v>
      </c>
      <c r="D19" s="179">
        <f>SUM(D20:D33)</f>
        <v>14278</v>
      </c>
      <c r="E19" s="179">
        <f>SUM(E20:E33)</f>
        <v>17470</v>
      </c>
      <c r="F19" s="296">
        <f t="shared" si="0"/>
        <v>122.35607227903067</v>
      </c>
    </row>
    <row r="20" spans="1:6" ht="19.5" customHeight="1">
      <c r="A20" s="25" t="s">
        <v>387</v>
      </c>
      <c r="B20" s="42"/>
      <c r="C20" s="26" t="s">
        <v>386</v>
      </c>
      <c r="D20" s="6">
        <v>2308</v>
      </c>
      <c r="E20" s="6">
        <v>2310</v>
      </c>
      <c r="F20" s="304">
        <f t="shared" si="0"/>
        <v>100.08665511265164</v>
      </c>
    </row>
    <row r="21" spans="1:6" ht="19.5" customHeight="1">
      <c r="A21" s="25" t="s">
        <v>388</v>
      </c>
      <c r="B21" s="42"/>
      <c r="C21" s="26" t="s">
        <v>411</v>
      </c>
      <c r="D21" s="6">
        <v>2082</v>
      </c>
      <c r="E21" s="6">
        <v>2100</v>
      </c>
      <c r="F21" s="304">
        <f t="shared" si="0"/>
        <v>100.86455331412103</v>
      </c>
    </row>
    <row r="22" spans="1:6" ht="27" customHeight="1">
      <c r="A22" s="25">
        <v>1300185</v>
      </c>
      <c r="B22" s="42"/>
      <c r="C22" s="26" t="s">
        <v>685</v>
      </c>
      <c r="D22" s="385"/>
      <c r="E22" s="385"/>
      <c r="F22" s="304" t="e">
        <f t="shared" si="0"/>
        <v>#DIV/0!</v>
      </c>
    </row>
    <row r="23" spans="1:6" ht="24.75" customHeight="1">
      <c r="A23" s="25">
        <v>1000017</v>
      </c>
      <c r="B23" s="42"/>
      <c r="C23" s="26" t="s">
        <v>416</v>
      </c>
      <c r="D23" s="6">
        <v>3457</v>
      </c>
      <c r="E23" s="6">
        <v>2457</v>
      </c>
      <c r="F23" s="304">
        <f t="shared" si="0"/>
        <v>71.07318484234885</v>
      </c>
    </row>
    <row r="24" spans="1:6" ht="19.5" customHeight="1">
      <c r="A24" s="380">
        <v>1200056</v>
      </c>
      <c r="B24" s="366"/>
      <c r="C24" s="367" t="s">
        <v>769</v>
      </c>
      <c r="D24" s="331"/>
      <c r="E24" s="331">
        <v>1000</v>
      </c>
      <c r="F24" s="330" t="e">
        <f t="shared" si="0"/>
        <v>#DIV/0!</v>
      </c>
    </row>
    <row r="25" spans="1:6" ht="35.25" customHeight="1">
      <c r="A25" s="380">
        <v>2200131</v>
      </c>
      <c r="B25" s="366"/>
      <c r="C25" s="367" t="s">
        <v>775</v>
      </c>
      <c r="D25" s="331"/>
      <c r="E25" s="331">
        <v>250</v>
      </c>
      <c r="F25" s="330" t="e">
        <f t="shared" si="0"/>
        <v>#DIV/0!</v>
      </c>
    </row>
    <row r="26" spans="1:6" ht="26.25" customHeight="1">
      <c r="A26" s="380">
        <v>1200055</v>
      </c>
      <c r="B26" s="366"/>
      <c r="C26" s="367" t="s">
        <v>768</v>
      </c>
      <c r="D26" s="331"/>
      <c r="E26" s="331">
        <v>3</v>
      </c>
      <c r="F26" s="330" t="e">
        <f t="shared" si="0"/>
        <v>#DIV/0!</v>
      </c>
    </row>
    <row r="27" spans="1:6" ht="31.5" customHeight="1">
      <c r="A27" s="380">
        <v>1300040</v>
      </c>
      <c r="B27" s="366"/>
      <c r="C27" s="367" t="s">
        <v>776</v>
      </c>
      <c r="D27" s="331"/>
      <c r="E27" s="331">
        <v>500</v>
      </c>
      <c r="F27" s="330" t="e">
        <f t="shared" si="0"/>
        <v>#DIV/0!</v>
      </c>
    </row>
    <row r="28" spans="1:6" ht="31.5" customHeight="1">
      <c r="A28" s="25" t="s">
        <v>374</v>
      </c>
      <c r="B28" s="42"/>
      <c r="C28" s="26" t="s">
        <v>686</v>
      </c>
      <c r="D28" s="385"/>
      <c r="E28" s="386"/>
      <c r="F28" s="304" t="e">
        <f t="shared" si="0"/>
        <v>#DIV/0!</v>
      </c>
    </row>
    <row r="29" spans="1:6" ht="35.25" customHeight="1">
      <c r="A29" s="387">
        <v>1300136</v>
      </c>
      <c r="B29" s="388"/>
      <c r="C29" s="85" t="s">
        <v>691</v>
      </c>
      <c r="D29" s="6">
        <v>2489</v>
      </c>
      <c r="E29" s="6">
        <v>2500</v>
      </c>
      <c r="F29" s="304">
        <f t="shared" si="0"/>
        <v>100.44194455604661</v>
      </c>
    </row>
    <row r="30" spans="1:6" ht="19.5" customHeight="1">
      <c r="A30" s="380">
        <v>1300042</v>
      </c>
      <c r="B30" s="366"/>
      <c r="C30" s="367" t="s">
        <v>777</v>
      </c>
      <c r="D30" s="331">
        <v>3942</v>
      </c>
      <c r="E30" s="331">
        <v>3950</v>
      </c>
      <c r="F30" s="330">
        <f t="shared" si="0"/>
        <v>100.2029426686961</v>
      </c>
    </row>
    <row r="31" spans="1:6" ht="19.5" customHeight="1">
      <c r="A31" s="380">
        <v>1300043</v>
      </c>
      <c r="B31" s="366"/>
      <c r="C31" s="367" t="s">
        <v>778</v>
      </c>
      <c r="D31" s="331"/>
      <c r="E31" s="331"/>
      <c r="F31" s="330" t="e">
        <f t="shared" si="0"/>
        <v>#DIV/0!</v>
      </c>
    </row>
    <row r="32" spans="1:6" ht="19.5" customHeight="1">
      <c r="A32" s="380">
        <v>1300047</v>
      </c>
      <c r="B32" s="366"/>
      <c r="C32" s="373" t="s">
        <v>779</v>
      </c>
      <c r="D32" s="331">
        <v>0</v>
      </c>
      <c r="E32" s="331"/>
      <c r="F32" s="330" t="e">
        <f t="shared" si="0"/>
        <v>#DIV/0!</v>
      </c>
    </row>
    <row r="33" spans="1:6" ht="35.25" customHeight="1">
      <c r="A33" s="380">
        <v>1300046</v>
      </c>
      <c r="B33" s="366"/>
      <c r="C33" s="373" t="s">
        <v>780</v>
      </c>
      <c r="D33" s="331">
        <v>0</v>
      </c>
      <c r="E33" s="331">
        <v>2400</v>
      </c>
      <c r="F33" s="330" t="e">
        <f t="shared" si="0"/>
        <v>#DIV/0!</v>
      </c>
    </row>
    <row r="34" spans="1:6" ht="19.5" customHeight="1">
      <c r="A34" s="389" t="s">
        <v>716</v>
      </c>
      <c r="B34" s="390"/>
      <c r="C34" s="391" t="s">
        <v>484</v>
      </c>
      <c r="D34" s="349">
        <f>SUM(D35:D48)</f>
        <v>4994</v>
      </c>
      <c r="E34" s="349">
        <f>SUM(E35:E48)</f>
        <v>6530</v>
      </c>
      <c r="F34" s="350">
        <f t="shared" si="0"/>
        <v>130.75690828994794</v>
      </c>
    </row>
    <row r="35" spans="1:6" ht="19.5" customHeight="1">
      <c r="A35" s="25" t="s">
        <v>383</v>
      </c>
      <c r="B35" s="42"/>
      <c r="C35" s="392" t="s">
        <v>382</v>
      </c>
      <c r="D35" s="6">
        <v>25</v>
      </c>
      <c r="E35" s="6">
        <v>30</v>
      </c>
      <c r="F35" s="304">
        <f t="shared" si="0"/>
        <v>120</v>
      </c>
    </row>
    <row r="36" spans="1:6" ht="19.5" customHeight="1">
      <c r="A36" s="393" t="s">
        <v>327</v>
      </c>
      <c r="B36" s="42"/>
      <c r="C36" s="394" t="s">
        <v>328</v>
      </c>
      <c r="D36" s="6">
        <v>2485</v>
      </c>
      <c r="E36" s="6">
        <v>2500</v>
      </c>
      <c r="F36" s="304">
        <f t="shared" si="0"/>
        <v>100.60362173038229</v>
      </c>
    </row>
    <row r="37" spans="1:6" ht="19.5" customHeight="1">
      <c r="A37" s="25" t="s">
        <v>389</v>
      </c>
      <c r="B37" s="42"/>
      <c r="C37" s="392" t="s">
        <v>511</v>
      </c>
      <c r="D37" s="6"/>
      <c r="E37" s="6"/>
      <c r="F37" s="304" t="e">
        <f t="shared" si="0"/>
        <v>#DIV/0!</v>
      </c>
    </row>
    <row r="38" spans="1:6" ht="19.5" customHeight="1">
      <c r="A38" s="25" t="s">
        <v>390</v>
      </c>
      <c r="B38" s="42"/>
      <c r="C38" s="392" t="s">
        <v>512</v>
      </c>
      <c r="D38" s="6">
        <v>2484</v>
      </c>
      <c r="E38" s="6">
        <v>2500</v>
      </c>
      <c r="F38" s="304">
        <f t="shared" si="0"/>
        <v>100.64412238325282</v>
      </c>
    </row>
    <row r="39" spans="1:6" ht="19.5" customHeight="1">
      <c r="A39" s="387" t="s">
        <v>393</v>
      </c>
      <c r="B39" s="80"/>
      <c r="C39" s="395" t="s">
        <v>513</v>
      </c>
      <c r="D39" s="12"/>
      <c r="E39" s="6"/>
      <c r="F39" s="304" t="e">
        <f t="shared" si="0"/>
        <v>#DIV/0!</v>
      </c>
    </row>
    <row r="40" spans="1:6" ht="19.5" customHeight="1">
      <c r="A40" s="387" t="s">
        <v>394</v>
      </c>
      <c r="B40" s="80"/>
      <c r="C40" s="395" t="s">
        <v>514</v>
      </c>
      <c r="D40" s="12"/>
      <c r="E40" s="6"/>
      <c r="F40" s="304" t="e">
        <f t="shared" si="0"/>
        <v>#DIV/0!</v>
      </c>
    </row>
    <row r="41" spans="1:7" ht="27" customHeight="1">
      <c r="A41" s="380">
        <v>1300129</v>
      </c>
      <c r="B41" s="366"/>
      <c r="C41" s="373" t="s">
        <v>781</v>
      </c>
      <c r="D41" s="331"/>
      <c r="E41" s="331"/>
      <c r="F41" s="330" t="e">
        <f t="shared" si="0"/>
        <v>#DIV/0!</v>
      </c>
      <c r="G41" s="3"/>
    </row>
    <row r="42" spans="1:6" ht="25.5" customHeight="1">
      <c r="A42" s="380">
        <v>1300130</v>
      </c>
      <c r="B42" s="366"/>
      <c r="C42" s="373" t="s">
        <v>782</v>
      </c>
      <c r="D42" s="331"/>
      <c r="E42" s="331"/>
      <c r="F42" s="330" t="e">
        <f t="shared" si="0"/>
        <v>#DIV/0!</v>
      </c>
    </row>
    <row r="43" spans="1:6" ht="19.5" customHeight="1">
      <c r="A43" s="25" t="s">
        <v>370</v>
      </c>
      <c r="B43" s="42"/>
      <c r="C43" s="392" t="s">
        <v>508</v>
      </c>
      <c r="D43" s="6"/>
      <c r="E43" s="6"/>
      <c r="F43" s="304" t="e">
        <f t="shared" si="0"/>
        <v>#DIV/0!</v>
      </c>
    </row>
    <row r="44" spans="1:6" ht="19.5" customHeight="1">
      <c r="A44" s="25" t="s">
        <v>371</v>
      </c>
      <c r="B44" s="42"/>
      <c r="C44" s="392" t="s">
        <v>509</v>
      </c>
      <c r="D44" s="6"/>
      <c r="E44" s="6"/>
      <c r="F44" s="337" t="e">
        <f t="shared" si="0"/>
        <v>#DIV/0!</v>
      </c>
    </row>
    <row r="45" spans="1:6" ht="19.5" customHeight="1">
      <c r="A45" s="25">
        <v>1000132</v>
      </c>
      <c r="B45" s="42"/>
      <c r="C45" s="26" t="s">
        <v>599</v>
      </c>
      <c r="D45" s="6"/>
      <c r="E45" s="6"/>
      <c r="F45" s="304" t="e">
        <f t="shared" si="0"/>
        <v>#DIV/0!</v>
      </c>
    </row>
    <row r="46" spans="1:6" ht="25.5" customHeight="1">
      <c r="A46" s="25" t="s">
        <v>395</v>
      </c>
      <c r="B46" s="42"/>
      <c r="C46" s="392" t="s">
        <v>515</v>
      </c>
      <c r="D46" s="6"/>
      <c r="E46" s="6"/>
      <c r="F46" s="304" t="e">
        <f t="shared" si="0"/>
        <v>#DIV/0!</v>
      </c>
    </row>
    <row r="47" spans="1:6" ht="27.75" customHeight="1">
      <c r="A47" s="380">
        <v>1300044</v>
      </c>
      <c r="B47" s="366"/>
      <c r="C47" s="373" t="s">
        <v>783</v>
      </c>
      <c r="D47" s="331">
        <v>0</v>
      </c>
      <c r="E47" s="331"/>
      <c r="F47" s="330" t="e">
        <f t="shared" si="0"/>
        <v>#DIV/0!</v>
      </c>
    </row>
    <row r="48" spans="1:6" ht="19.5" customHeight="1">
      <c r="A48" s="380">
        <v>1200057</v>
      </c>
      <c r="B48" s="366"/>
      <c r="C48" s="367" t="s">
        <v>770</v>
      </c>
      <c r="D48" s="331"/>
      <c r="E48" s="331">
        <v>1500</v>
      </c>
      <c r="F48" s="330" t="e">
        <f t="shared" si="0"/>
        <v>#DIV/0!</v>
      </c>
    </row>
    <row r="49" spans="1:6" ht="19.5" customHeight="1">
      <c r="A49" s="396"/>
      <c r="B49" s="397"/>
      <c r="C49" s="398" t="s">
        <v>420</v>
      </c>
      <c r="D49" s="351">
        <f>D50+D51+D52</f>
        <v>489</v>
      </c>
      <c r="E49" s="351">
        <f>E50+E51+E52</f>
        <v>500</v>
      </c>
      <c r="F49" s="350">
        <f t="shared" si="0"/>
        <v>102.24948875255623</v>
      </c>
    </row>
    <row r="50" spans="1:6" ht="19.5" customHeight="1">
      <c r="A50" s="352">
        <v>1000215</v>
      </c>
      <c r="B50" s="353"/>
      <c r="C50" s="354" t="s">
        <v>409</v>
      </c>
      <c r="D50" s="355">
        <v>482</v>
      </c>
      <c r="E50" s="355">
        <v>500</v>
      </c>
      <c r="F50" s="337">
        <f t="shared" si="0"/>
        <v>103.73443983402491</v>
      </c>
    </row>
    <row r="51" spans="1:6" ht="30" customHeight="1">
      <c r="A51" s="352" t="s">
        <v>323</v>
      </c>
      <c r="B51" s="353" t="s">
        <v>274</v>
      </c>
      <c r="C51" s="354" t="s">
        <v>275</v>
      </c>
      <c r="D51" s="355">
        <v>7</v>
      </c>
      <c r="E51" s="355"/>
      <c r="F51" s="337">
        <f t="shared" si="0"/>
        <v>0</v>
      </c>
    </row>
    <row r="52" spans="1:6" ht="19.5" customHeight="1">
      <c r="A52" s="352">
        <v>1000207</v>
      </c>
      <c r="B52" s="353"/>
      <c r="C52" s="356" t="s">
        <v>410</v>
      </c>
      <c r="D52" s="357">
        <f>SUM(D53:D57)</f>
        <v>0</v>
      </c>
      <c r="E52" s="357">
        <f>SUM(E53:E57)</f>
        <v>0</v>
      </c>
      <c r="F52" s="338" t="e">
        <f t="shared" si="0"/>
        <v>#DIV/0!</v>
      </c>
    </row>
    <row r="53" spans="1:6" ht="19.5" customHeight="1">
      <c r="A53" s="88">
        <v>1000207</v>
      </c>
      <c r="B53" s="342" t="s">
        <v>736</v>
      </c>
      <c r="C53" s="343" t="s">
        <v>733</v>
      </c>
      <c r="D53" s="343">
        <v>0</v>
      </c>
      <c r="E53" s="343">
        <v>0</v>
      </c>
      <c r="F53" s="344" t="e">
        <f t="shared" si="0"/>
        <v>#DIV/0!</v>
      </c>
    </row>
    <row r="54" spans="1:6" ht="19.5" customHeight="1">
      <c r="A54" s="88">
        <v>1000207</v>
      </c>
      <c r="B54" s="342" t="s">
        <v>736</v>
      </c>
      <c r="C54" s="343" t="s">
        <v>734</v>
      </c>
      <c r="D54" s="343">
        <v>0</v>
      </c>
      <c r="E54" s="343">
        <v>0</v>
      </c>
      <c r="F54" s="344" t="e">
        <f t="shared" si="0"/>
        <v>#DIV/0!</v>
      </c>
    </row>
    <row r="55" spans="1:6" ht="19.5" customHeight="1">
      <c r="A55" s="88">
        <v>1000207</v>
      </c>
      <c r="B55" s="342" t="s">
        <v>736</v>
      </c>
      <c r="C55" s="345" t="s">
        <v>735</v>
      </c>
      <c r="D55" s="346">
        <v>0</v>
      </c>
      <c r="E55" s="346">
        <v>0</v>
      </c>
      <c r="F55" s="344" t="e">
        <f t="shared" si="0"/>
        <v>#DIV/0!</v>
      </c>
    </row>
    <row r="56" spans="1:6" ht="19.5" customHeight="1">
      <c r="A56" s="88">
        <v>1000207</v>
      </c>
      <c r="B56" s="180" t="s">
        <v>627</v>
      </c>
      <c r="C56" s="210" t="s">
        <v>418</v>
      </c>
      <c r="D56" s="183"/>
      <c r="E56" s="183"/>
      <c r="F56" s="304" t="e">
        <f t="shared" si="0"/>
        <v>#DIV/0!</v>
      </c>
    </row>
    <row r="57" spans="1:6" ht="27.75" customHeight="1">
      <c r="A57" s="88">
        <v>1000207</v>
      </c>
      <c r="B57" s="180" t="s">
        <v>624</v>
      </c>
      <c r="C57" s="210" t="s">
        <v>419</v>
      </c>
      <c r="D57" s="183"/>
      <c r="E57" s="183"/>
      <c r="F57" s="304" t="e">
        <f t="shared" si="0"/>
        <v>#DIV/0!</v>
      </c>
    </row>
    <row r="58" spans="1:6" ht="12.75">
      <c r="A58" s="369"/>
      <c r="B58" s="339"/>
      <c r="C58" s="347" t="s">
        <v>637</v>
      </c>
      <c r="D58" s="347">
        <v>168</v>
      </c>
      <c r="E58" s="564">
        <v>170</v>
      </c>
      <c r="F58" s="303">
        <f t="shared" si="0"/>
        <v>101.19047619047619</v>
      </c>
    </row>
    <row r="59" spans="1:6" ht="12.75">
      <c r="A59" s="244"/>
      <c r="B59" s="340"/>
      <c r="C59" s="348" t="s">
        <v>737</v>
      </c>
      <c r="D59" s="348"/>
      <c r="E59" s="348"/>
      <c r="F59" s="303" t="e">
        <f t="shared" si="0"/>
        <v>#DIV/0!</v>
      </c>
    </row>
    <row r="60" spans="1:6" ht="24" customHeight="1" thickBot="1">
      <c r="A60" s="370"/>
      <c r="B60" s="341"/>
      <c r="C60" s="358" t="s">
        <v>784</v>
      </c>
      <c r="D60" s="565">
        <v>25</v>
      </c>
      <c r="E60" s="565">
        <v>30</v>
      </c>
      <c r="F60" s="566">
        <f t="shared" si="0"/>
        <v>120</v>
      </c>
    </row>
    <row r="61" ht="12.75">
      <c r="A61" s="14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scale="62" r:id="rId3"/>
  <rowBreaks count="1" manualBreakCount="1">
    <brk id="48" max="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">
      <selection activeCell="H43" sqref="H43"/>
    </sheetView>
  </sheetViews>
  <sheetFormatPr defaultColWidth="9.140625" defaultRowHeight="12.75"/>
  <cols>
    <col min="1" max="1" width="12.28125" style="3" customWidth="1"/>
    <col min="2" max="2" width="8.00390625" style="9" customWidth="1"/>
    <col min="3" max="3" width="53.140625" style="3" customWidth="1"/>
    <col min="4" max="4" width="11.421875" style="3" customWidth="1"/>
    <col min="5" max="5" width="10.28125" style="3" customWidth="1"/>
    <col min="6" max="6" width="10.7109375" style="3" customWidth="1"/>
    <col min="7" max="16384" width="9.140625" style="3" customWidth="1"/>
  </cols>
  <sheetData>
    <row r="1" spans="1:2" ht="15.75" customHeight="1">
      <c r="A1" s="83" t="s">
        <v>586</v>
      </c>
      <c r="B1" s="84"/>
    </row>
    <row r="2" spans="1:6" ht="13.5" thickBot="1">
      <c r="A2" s="83" t="s">
        <v>814</v>
      </c>
      <c r="B2" s="86"/>
      <c r="F2" s="23" t="s">
        <v>500</v>
      </c>
    </row>
    <row r="3" spans="1:6" s="87" customFormat="1" ht="65.25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s="87" customFormat="1" ht="19.5" customHeight="1">
      <c r="A4" s="34"/>
      <c r="B4" s="35"/>
      <c r="C4" s="201" t="s">
        <v>745</v>
      </c>
      <c r="D4" s="194">
        <f>D5+D8+D9+D10+D11+D14+D15+D16+D17</f>
        <v>2968</v>
      </c>
      <c r="E4" s="194">
        <f>E5+E8+E9+E10+E11+E14+E15+E16+E17</f>
        <v>5250</v>
      </c>
      <c r="F4" s="296">
        <f>E4/D4*100</f>
        <v>176.88679245283018</v>
      </c>
    </row>
    <row r="5" spans="1:6" s="87" customFormat="1" ht="19.5" customHeight="1">
      <c r="A5" s="202" t="s">
        <v>396</v>
      </c>
      <c r="B5" s="184"/>
      <c r="C5" s="203" t="s">
        <v>276</v>
      </c>
      <c r="D5" s="204">
        <f>D6+D7</f>
        <v>542</v>
      </c>
      <c r="E5" s="204">
        <f>E6+E7</f>
        <v>550</v>
      </c>
      <c r="F5" s="299">
        <f aca="true" t="shared" si="0" ref="F5:F56">E5/D5*100</f>
        <v>101.4760147601476</v>
      </c>
    </row>
    <row r="6" spans="1:6" s="87" customFormat="1" ht="19.5" customHeight="1">
      <c r="A6" s="173" t="s">
        <v>396</v>
      </c>
      <c r="B6" s="163"/>
      <c r="C6" s="185" t="s">
        <v>277</v>
      </c>
      <c r="D6" s="192">
        <v>64</v>
      </c>
      <c r="E6" s="323">
        <v>70</v>
      </c>
      <c r="F6" s="297">
        <f t="shared" si="0"/>
        <v>109.375</v>
      </c>
    </row>
    <row r="7" spans="1:6" s="87" customFormat="1" ht="19.5" customHeight="1">
      <c r="A7" s="173" t="s">
        <v>396</v>
      </c>
      <c r="B7" s="163"/>
      <c r="C7" s="185" t="s">
        <v>278</v>
      </c>
      <c r="D7" s="192">
        <v>478</v>
      </c>
      <c r="E7" s="323">
        <v>480</v>
      </c>
      <c r="F7" s="297">
        <f t="shared" si="0"/>
        <v>100.418410041841</v>
      </c>
    </row>
    <row r="8" spans="1:6" s="87" customFormat="1" ht="19.5" customHeight="1">
      <c r="A8" s="202">
        <v>1200088</v>
      </c>
      <c r="B8" s="184"/>
      <c r="C8" s="210" t="s">
        <v>279</v>
      </c>
      <c r="D8" s="224">
        <v>168</v>
      </c>
      <c r="E8" s="324">
        <v>170</v>
      </c>
      <c r="F8" s="299">
        <f t="shared" si="0"/>
        <v>101.19047619047619</v>
      </c>
    </row>
    <row r="9" spans="1:6" s="87" customFormat="1" ht="19.5" customHeight="1">
      <c r="A9" s="181">
        <v>1200062</v>
      </c>
      <c r="B9" s="225"/>
      <c r="C9" s="225" t="s">
        <v>280</v>
      </c>
      <c r="D9" s="224">
        <v>184</v>
      </c>
      <c r="E9" s="324">
        <v>190</v>
      </c>
      <c r="F9" s="299">
        <f t="shared" si="0"/>
        <v>103.26086956521738</v>
      </c>
    </row>
    <row r="10" spans="1:6" s="87" customFormat="1" ht="36.75" customHeight="1">
      <c r="A10" s="553">
        <v>1200063</v>
      </c>
      <c r="B10" s="364"/>
      <c r="C10" s="375" t="s">
        <v>788</v>
      </c>
      <c r="D10" s="567">
        <v>0</v>
      </c>
      <c r="E10" s="567">
        <v>30</v>
      </c>
      <c r="F10" s="335" t="e">
        <f t="shared" si="0"/>
        <v>#DIV/0!</v>
      </c>
    </row>
    <row r="11" spans="1:6" s="87" customFormat="1" ht="19.5" customHeight="1">
      <c r="A11" s="202">
        <v>1200070</v>
      </c>
      <c r="B11" s="225"/>
      <c r="C11" s="225" t="s">
        <v>281</v>
      </c>
      <c r="D11" s="224">
        <v>150</v>
      </c>
      <c r="E11" s="325">
        <f>SUM(E12:E13)</f>
        <v>150</v>
      </c>
      <c r="F11" s="299">
        <f t="shared" si="0"/>
        <v>100</v>
      </c>
    </row>
    <row r="12" spans="1:6" s="87" customFormat="1" ht="28.5" customHeight="1">
      <c r="A12" s="197">
        <v>1200070</v>
      </c>
      <c r="B12" s="222"/>
      <c r="C12" s="185" t="s">
        <v>813</v>
      </c>
      <c r="D12" s="15"/>
      <c r="E12" s="323">
        <v>70</v>
      </c>
      <c r="F12" s="297" t="e">
        <f t="shared" si="0"/>
        <v>#DIV/0!</v>
      </c>
    </row>
    <row r="13" spans="1:6" s="87" customFormat="1" ht="19.5" customHeight="1">
      <c r="A13" s="197">
        <v>1200070</v>
      </c>
      <c r="B13" s="208"/>
      <c r="C13" s="185" t="s">
        <v>282</v>
      </c>
      <c r="D13" s="192"/>
      <c r="E13" s="323">
        <v>80</v>
      </c>
      <c r="F13" s="297" t="e">
        <f t="shared" si="0"/>
        <v>#DIV/0!</v>
      </c>
    </row>
    <row r="14" spans="1:6" s="87" customFormat="1" ht="29.25" customHeight="1">
      <c r="A14" s="226" t="s">
        <v>397</v>
      </c>
      <c r="B14" s="223"/>
      <c r="C14" s="203" t="s">
        <v>283</v>
      </c>
      <c r="D14" s="204">
        <v>509</v>
      </c>
      <c r="E14" s="205">
        <v>510</v>
      </c>
      <c r="F14" s="299">
        <f t="shared" si="0"/>
        <v>100.19646365422396</v>
      </c>
    </row>
    <row r="15" spans="1:7" s="87" customFormat="1" ht="31.5" customHeight="1">
      <c r="A15" s="226" t="s">
        <v>397</v>
      </c>
      <c r="B15" s="223" t="s">
        <v>313</v>
      </c>
      <c r="C15" s="203" t="s">
        <v>283</v>
      </c>
      <c r="D15" s="204">
        <v>3</v>
      </c>
      <c r="E15" s="359"/>
      <c r="F15" s="299">
        <f t="shared" si="0"/>
        <v>0</v>
      </c>
      <c r="G15" s="360"/>
    </row>
    <row r="16" spans="1:6" s="87" customFormat="1" ht="19.5" customHeight="1">
      <c r="A16" s="202" t="s">
        <v>373</v>
      </c>
      <c r="B16" s="184"/>
      <c r="C16" s="203" t="s">
        <v>398</v>
      </c>
      <c r="D16" s="204">
        <v>1412</v>
      </c>
      <c r="E16" s="205">
        <v>1450</v>
      </c>
      <c r="F16" s="299">
        <f t="shared" si="0"/>
        <v>102.69121813031161</v>
      </c>
    </row>
    <row r="17" spans="1:6" s="87" customFormat="1" ht="30.75" customHeight="1">
      <c r="A17" s="383">
        <v>1200064</v>
      </c>
      <c r="B17" s="374"/>
      <c r="C17" s="375" t="s">
        <v>787</v>
      </c>
      <c r="D17" s="568"/>
      <c r="E17" s="567">
        <v>2200</v>
      </c>
      <c r="F17" s="335" t="e">
        <f t="shared" si="0"/>
        <v>#DIV/0!</v>
      </c>
    </row>
    <row r="18" spans="1:6" s="87" customFormat="1" ht="19.5" customHeight="1">
      <c r="A18" s="66"/>
      <c r="B18" s="177"/>
      <c r="C18" s="201" t="s">
        <v>739</v>
      </c>
      <c r="D18" s="194">
        <f>SUM(D19:D31)</f>
        <v>93822</v>
      </c>
      <c r="E18" s="194">
        <f>SUM(E19:E31)</f>
        <v>96203</v>
      </c>
      <c r="F18" s="296">
        <f t="shared" si="0"/>
        <v>102.53778431497942</v>
      </c>
    </row>
    <row r="19" spans="1:6" s="87" customFormat="1" ht="19.5" customHeight="1">
      <c r="A19" s="173" t="s">
        <v>399</v>
      </c>
      <c r="B19" s="163"/>
      <c r="C19" s="185" t="s">
        <v>600</v>
      </c>
      <c r="D19" s="192">
        <v>21517</v>
      </c>
      <c r="E19" s="323">
        <v>21600</v>
      </c>
      <c r="F19" s="297">
        <f t="shared" si="0"/>
        <v>100.38574150671562</v>
      </c>
    </row>
    <row r="20" spans="1:6" s="87" customFormat="1" ht="19.5" customHeight="1">
      <c r="A20" s="173">
        <v>1200039</v>
      </c>
      <c r="B20" s="163" t="s">
        <v>625</v>
      </c>
      <c r="C20" s="185" t="s">
        <v>483</v>
      </c>
      <c r="D20" s="192"/>
      <c r="E20" s="323"/>
      <c r="F20" s="297" t="e">
        <f t="shared" si="0"/>
        <v>#DIV/0!</v>
      </c>
    </row>
    <row r="21" spans="1:6" s="87" customFormat="1" ht="19.5" customHeight="1">
      <c r="A21" s="173" t="s">
        <v>401</v>
      </c>
      <c r="B21" s="163"/>
      <c r="C21" s="185" t="s">
        <v>400</v>
      </c>
      <c r="D21" s="192">
        <v>50427</v>
      </c>
      <c r="E21" s="323">
        <v>50500</v>
      </c>
      <c r="F21" s="297">
        <f t="shared" si="0"/>
        <v>100.14476371784957</v>
      </c>
    </row>
    <row r="22" spans="1:6" s="87" customFormat="1" ht="19.5" customHeight="1">
      <c r="A22" s="173">
        <v>1200047</v>
      </c>
      <c r="B22" s="163" t="s">
        <v>625</v>
      </c>
      <c r="C22" s="185" t="s">
        <v>601</v>
      </c>
      <c r="D22" s="192"/>
      <c r="E22" s="323"/>
      <c r="F22" s="297" t="e">
        <f t="shared" si="0"/>
        <v>#DIV/0!</v>
      </c>
    </row>
    <row r="23" spans="1:6" s="87" customFormat="1" ht="30" customHeight="1">
      <c r="A23" s="173" t="s">
        <v>402</v>
      </c>
      <c r="B23" s="163"/>
      <c r="C23" s="185" t="s">
        <v>516</v>
      </c>
      <c r="D23" s="192">
        <v>1202</v>
      </c>
      <c r="E23" s="323">
        <v>1200</v>
      </c>
      <c r="F23" s="297">
        <f t="shared" si="0"/>
        <v>99.83361064891847</v>
      </c>
    </row>
    <row r="24" spans="1:6" s="87" customFormat="1" ht="19.5" customHeight="1">
      <c r="A24" s="173" t="s">
        <v>375</v>
      </c>
      <c r="B24" s="163"/>
      <c r="C24" s="185" t="s">
        <v>416</v>
      </c>
      <c r="D24" s="192">
        <v>20676</v>
      </c>
      <c r="E24" s="323">
        <v>19700</v>
      </c>
      <c r="F24" s="297">
        <f t="shared" si="0"/>
        <v>95.27955117043916</v>
      </c>
    </row>
    <row r="25" spans="1:6" s="87" customFormat="1" ht="19.5" customHeight="1">
      <c r="A25" s="380">
        <v>1200056</v>
      </c>
      <c r="B25" s="366"/>
      <c r="C25" s="367" t="s">
        <v>769</v>
      </c>
      <c r="D25" s="331">
        <v>0</v>
      </c>
      <c r="E25" s="331">
        <v>1000</v>
      </c>
      <c r="F25" s="335" t="e">
        <f t="shared" si="0"/>
        <v>#DIV/0!</v>
      </c>
    </row>
    <row r="26" spans="1:6" s="87" customFormat="1" ht="27.75" customHeight="1">
      <c r="A26" s="173" t="s">
        <v>374</v>
      </c>
      <c r="B26" s="163"/>
      <c r="C26" s="185" t="s">
        <v>686</v>
      </c>
      <c r="D26" s="192"/>
      <c r="E26" s="17"/>
      <c r="F26" s="297" t="e">
        <f t="shared" si="0"/>
        <v>#DIV/0!</v>
      </c>
    </row>
    <row r="27" spans="1:6" s="87" customFormat="1" ht="27.75" customHeight="1">
      <c r="A27" s="380">
        <v>1200055</v>
      </c>
      <c r="B27" s="366"/>
      <c r="C27" s="367" t="s">
        <v>768</v>
      </c>
      <c r="D27" s="371">
        <v>0</v>
      </c>
      <c r="E27" s="372">
        <v>3</v>
      </c>
      <c r="F27" s="335" t="e">
        <f t="shared" si="0"/>
        <v>#DIV/0!</v>
      </c>
    </row>
    <row r="28" spans="1:6" s="87" customFormat="1" ht="27.75" customHeight="1">
      <c r="A28" s="380">
        <v>1200065</v>
      </c>
      <c r="B28" s="366"/>
      <c r="C28" s="367" t="s">
        <v>786</v>
      </c>
      <c r="D28" s="371">
        <v>0</v>
      </c>
      <c r="E28" s="372">
        <v>2200</v>
      </c>
      <c r="F28" s="335" t="e">
        <f t="shared" si="0"/>
        <v>#DIV/0!</v>
      </c>
    </row>
    <row r="29" spans="1:6" s="87" customFormat="1" ht="19.5" customHeight="1">
      <c r="A29" s="160" t="s">
        <v>391</v>
      </c>
      <c r="B29" s="163"/>
      <c r="C29" s="157" t="s">
        <v>417</v>
      </c>
      <c r="D29" s="192"/>
      <c r="E29" s="17"/>
      <c r="F29" s="297" t="e">
        <f t="shared" si="0"/>
        <v>#DIV/0!</v>
      </c>
    </row>
    <row r="30" spans="1:6" s="87" customFormat="1" ht="19.5" customHeight="1">
      <c r="A30" s="160" t="s">
        <v>392</v>
      </c>
      <c r="B30" s="163"/>
      <c r="C30" s="157" t="s">
        <v>476</v>
      </c>
      <c r="D30" s="192"/>
      <c r="E30" s="17"/>
      <c r="F30" s="297" t="e">
        <f t="shared" si="0"/>
        <v>#DIV/0!</v>
      </c>
    </row>
    <row r="31" spans="1:6" s="87" customFormat="1" ht="28.5" customHeight="1">
      <c r="A31" s="380">
        <v>1300047</v>
      </c>
      <c r="B31" s="366"/>
      <c r="C31" s="373" t="s">
        <v>779</v>
      </c>
      <c r="D31" s="331">
        <v>0</v>
      </c>
      <c r="E31" s="331"/>
      <c r="F31" s="335" t="e">
        <f t="shared" si="0"/>
        <v>#DIV/0!</v>
      </c>
    </row>
    <row r="32" spans="1:6" s="87" customFormat="1" ht="19.5" customHeight="1">
      <c r="A32" s="66"/>
      <c r="B32" s="177"/>
      <c r="C32" s="178" t="s">
        <v>484</v>
      </c>
      <c r="D32" s="194">
        <f>SUM(D33:D44)</f>
        <v>23696</v>
      </c>
      <c r="E32" s="194">
        <f>SUM(E33:E44)</f>
        <v>24290</v>
      </c>
      <c r="F32" s="296">
        <f t="shared" si="0"/>
        <v>102.50675219446319</v>
      </c>
    </row>
    <row r="33" spans="1:6" s="87" customFormat="1" ht="15" customHeight="1">
      <c r="A33" s="206" t="s">
        <v>327</v>
      </c>
      <c r="B33" s="163"/>
      <c r="C33" s="207" t="s">
        <v>328</v>
      </c>
      <c r="D33" s="192">
        <v>18</v>
      </c>
      <c r="E33" s="323"/>
      <c r="F33" s="297">
        <f t="shared" si="0"/>
        <v>0</v>
      </c>
    </row>
    <row r="34" spans="1:6" s="87" customFormat="1" ht="15" customHeight="1">
      <c r="A34" s="173" t="s">
        <v>376</v>
      </c>
      <c r="B34" s="163"/>
      <c r="C34" s="185" t="s">
        <v>506</v>
      </c>
      <c r="D34" s="192">
        <v>110</v>
      </c>
      <c r="E34" s="323">
        <v>110</v>
      </c>
      <c r="F34" s="297">
        <f t="shared" si="0"/>
        <v>100</v>
      </c>
    </row>
    <row r="35" spans="1:6" s="87" customFormat="1" ht="15" customHeight="1">
      <c r="A35" s="173" t="s">
        <v>403</v>
      </c>
      <c r="B35" s="163"/>
      <c r="C35" s="185" t="s">
        <v>517</v>
      </c>
      <c r="D35" s="192"/>
      <c r="E35" s="323"/>
      <c r="F35" s="297" t="e">
        <f t="shared" si="0"/>
        <v>#DIV/0!</v>
      </c>
    </row>
    <row r="36" spans="1:6" s="87" customFormat="1" ht="15" customHeight="1">
      <c r="A36" s="173">
        <v>1000272</v>
      </c>
      <c r="B36" s="163"/>
      <c r="C36" s="185" t="s">
        <v>518</v>
      </c>
      <c r="D36" s="192"/>
      <c r="E36" s="323"/>
      <c r="F36" s="297" t="e">
        <f t="shared" si="0"/>
        <v>#DIV/0!</v>
      </c>
    </row>
    <row r="37" spans="1:6" s="87" customFormat="1" ht="15" customHeight="1">
      <c r="A37" s="227" t="s">
        <v>88</v>
      </c>
      <c r="B37" s="208"/>
      <c r="C37" s="228" t="s">
        <v>89</v>
      </c>
      <c r="D37" s="192"/>
      <c r="E37" s="323"/>
      <c r="F37" s="297" t="e">
        <f t="shared" si="0"/>
        <v>#DIV/0!</v>
      </c>
    </row>
    <row r="38" spans="1:6" s="87" customFormat="1" ht="15" customHeight="1">
      <c r="A38" s="173">
        <v>1000124</v>
      </c>
      <c r="B38" s="163"/>
      <c r="C38" s="174" t="s">
        <v>519</v>
      </c>
      <c r="D38" s="192">
        <v>121</v>
      </c>
      <c r="E38" s="323">
        <v>130</v>
      </c>
      <c r="F38" s="297">
        <f t="shared" si="0"/>
        <v>107.43801652892562</v>
      </c>
    </row>
    <row r="39" spans="1:6" s="87" customFormat="1" ht="15" customHeight="1">
      <c r="A39" s="173" t="s">
        <v>366</v>
      </c>
      <c r="B39" s="163"/>
      <c r="C39" s="174" t="s">
        <v>520</v>
      </c>
      <c r="D39" s="192">
        <v>2000</v>
      </c>
      <c r="E39" s="323">
        <v>2000</v>
      </c>
      <c r="F39" s="297">
        <f t="shared" si="0"/>
        <v>100</v>
      </c>
    </row>
    <row r="40" spans="1:6" ht="15" customHeight="1">
      <c r="A40" s="173" t="s">
        <v>367</v>
      </c>
      <c r="B40" s="163"/>
      <c r="C40" s="174" t="s">
        <v>407</v>
      </c>
      <c r="D40" s="192">
        <v>61</v>
      </c>
      <c r="E40" s="323">
        <v>70</v>
      </c>
      <c r="F40" s="297">
        <f t="shared" si="0"/>
        <v>114.75409836065573</v>
      </c>
    </row>
    <row r="41" spans="1:6" ht="15" customHeight="1">
      <c r="A41" s="173" t="s">
        <v>369</v>
      </c>
      <c r="B41" s="163"/>
      <c r="C41" s="174" t="s">
        <v>368</v>
      </c>
      <c r="D41" s="192">
        <v>6</v>
      </c>
      <c r="E41" s="323">
        <v>10</v>
      </c>
      <c r="F41" s="297">
        <f t="shared" si="0"/>
        <v>166.66666666666669</v>
      </c>
    </row>
    <row r="42" spans="1:6" ht="15" customHeight="1">
      <c r="A42" s="197" t="s">
        <v>370</v>
      </c>
      <c r="B42" s="208"/>
      <c r="C42" s="212" t="s">
        <v>521</v>
      </c>
      <c r="D42" s="192">
        <v>21214</v>
      </c>
      <c r="E42" s="323">
        <v>21300</v>
      </c>
      <c r="F42" s="297">
        <f t="shared" si="0"/>
        <v>100.40539266522109</v>
      </c>
    </row>
    <row r="43" spans="1:6" ht="15" customHeight="1">
      <c r="A43" s="173" t="s">
        <v>371</v>
      </c>
      <c r="B43" s="163"/>
      <c r="C43" s="174" t="s">
        <v>509</v>
      </c>
      <c r="D43" s="192">
        <v>166</v>
      </c>
      <c r="E43" s="323">
        <v>170</v>
      </c>
      <c r="F43" s="297">
        <f t="shared" si="0"/>
        <v>102.40963855421687</v>
      </c>
    </row>
    <row r="44" spans="1:6" ht="15" customHeight="1">
      <c r="A44" s="380">
        <v>1200057</v>
      </c>
      <c r="B44" s="366"/>
      <c r="C44" s="367" t="s">
        <v>770</v>
      </c>
      <c r="D44" s="331"/>
      <c r="E44" s="331">
        <v>500</v>
      </c>
      <c r="F44" s="330" t="e">
        <f t="shared" si="0"/>
        <v>#DIV/0!</v>
      </c>
    </row>
    <row r="45" spans="1:6" ht="15" customHeight="1">
      <c r="A45" s="229" t="s">
        <v>294</v>
      </c>
      <c r="B45" s="230"/>
      <c r="C45" s="230" t="s">
        <v>44</v>
      </c>
      <c r="D45" s="231"/>
      <c r="E45" s="232"/>
      <c r="F45" s="306" t="e">
        <f t="shared" si="0"/>
        <v>#DIV/0!</v>
      </c>
    </row>
    <row r="46" spans="1:6" ht="15" customHeight="1">
      <c r="A46" s="229" t="s">
        <v>324</v>
      </c>
      <c r="B46" s="230"/>
      <c r="C46" s="230" t="s">
        <v>46</v>
      </c>
      <c r="D46" s="231"/>
      <c r="E46" s="232"/>
      <c r="F46" s="306" t="e">
        <f t="shared" si="0"/>
        <v>#DIV/0!</v>
      </c>
    </row>
    <row r="47" spans="1:6" ht="22.5" customHeight="1">
      <c r="A47" s="66"/>
      <c r="B47" s="177"/>
      <c r="C47" s="178" t="s">
        <v>420</v>
      </c>
      <c r="D47" s="194">
        <f>D48+D49+D50</f>
        <v>732</v>
      </c>
      <c r="E47" s="194">
        <f>E48+E49+E50</f>
        <v>750</v>
      </c>
      <c r="F47" s="296">
        <f t="shared" si="0"/>
        <v>102.45901639344261</v>
      </c>
    </row>
    <row r="48" spans="1:6" ht="19.5" customHeight="1">
      <c r="A48" s="88">
        <v>1000215</v>
      </c>
      <c r="B48" s="180"/>
      <c r="C48" s="176" t="s">
        <v>409</v>
      </c>
      <c r="D48" s="15">
        <v>732</v>
      </c>
      <c r="E48" s="17">
        <v>750</v>
      </c>
      <c r="F48" s="297">
        <f t="shared" si="0"/>
        <v>102.45901639344261</v>
      </c>
    </row>
    <row r="49" spans="1:6" ht="27" customHeight="1">
      <c r="A49" s="361" t="s">
        <v>325</v>
      </c>
      <c r="B49" s="376" t="s">
        <v>785</v>
      </c>
      <c r="C49" s="329" t="s">
        <v>718</v>
      </c>
      <c r="D49" s="362">
        <v>0</v>
      </c>
      <c r="E49" s="363">
        <v>0</v>
      </c>
      <c r="F49" s="330" t="e">
        <f t="shared" si="0"/>
        <v>#DIV/0!</v>
      </c>
    </row>
    <row r="50" spans="1:6" ht="19.5" customHeight="1">
      <c r="A50" s="181">
        <v>1000207</v>
      </c>
      <c r="B50" s="233"/>
      <c r="C50" s="183" t="s">
        <v>410</v>
      </c>
      <c r="D50" s="224">
        <f>SUM(D51:D55)</f>
        <v>0</v>
      </c>
      <c r="E50" s="224">
        <f>SUM(E51:E55)</f>
        <v>0</v>
      </c>
      <c r="F50" s="299" t="e">
        <f t="shared" si="0"/>
        <v>#DIV/0!</v>
      </c>
    </row>
    <row r="51" spans="1:6" ht="19.5" customHeight="1">
      <c r="A51" s="216">
        <v>1000207</v>
      </c>
      <c r="B51" s="217" t="s">
        <v>736</v>
      </c>
      <c r="C51" s="218" t="s">
        <v>733</v>
      </c>
      <c r="D51" s="221">
        <v>0</v>
      </c>
      <c r="E51" s="219">
        <v>0</v>
      </c>
      <c r="F51" s="298" t="e">
        <f t="shared" si="0"/>
        <v>#DIV/0!</v>
      </c>
    </row>
    <row r="52" spans="1:6" ht="19.5" customHeight="1">
      <c r="A52" s="216">
        <v>1000207</v>
      </c>
      <c r="B52" s="217" t="s">
        <v>736</v>
      </c>
      <c r="C52" s="218" t="s">
        <v>734</v>
      </c>
      <c r="D52" s="221">
        <v>0</v>
      </c>
      <c r="E52" s="219">
        <v>0</v>
      </c>
      <c r="F52" s="298" t="e">
        <f t="shared" si="0"/>
        <v>#DIV/0!</v>
      </c>
    </row>
    <row r="53" spans="1:6" ht="19.5" customHeight="1">
      <c r="A53" s="216">
        <v>1000207</v>
      </c>
      <c r="B53" s="217" t="s">
        <v>736</v>
      </c>
      <c r="C53" s="218" t="s">
        <v>735</v>
      </c>
      <c r="D53" s="221">
        <v>0</v>
      </c>
      <c r="E53" s="219">
        <v>0</v>
      </c>
      <c r="F53" s="298" t="e">
        <f t="shared" si="0"/>
        <v>#DIV/0!</v>
      </c>
    </row>
    <row r="54" spans="1:6" ht="19.5" customHeight="1">
      <c r="A54" s="88">
        <v>1000207</v>
      </c>
      <c r="B54" s="180" t="s">
        <v>627</v>
      </c>
      <c r="C54" s="176" t="s">
        <v>418</v>
      </c>
      <c r="D54" s="15"/>
      <c r="E54" s="15"/>
      <c r="F54" s="297" t="e">
        <f t="shared" si="0"/>
        <v>#DIV/0!</v>
      </c>
    </row>
    <row r="55" spans="1:6" ht="19.5" customHeight="1">
      <c r="A55" s="88">
        <v>1000207</v>
      </c>
      <c r="B55" s="180" t="s">
        <v>624</v>
      </c>
      <c r="C55" s="176" t="s">
        <v>419</v>
      </c>
      <c r="D55" s="15"/>
      <c r="E55" s="176"/>
      <c r="F55" s="297" t="e">
        <f t="shared" si="0"/>
        <v>#DIV/0!</v>
      </c>
    </row>
    <row r="56" spans="1:6" ht="19.5" customHeight="1" thickBot="1">
      <c r="A56" s="90"/>
      <c r="B56" s="186"/>
      <c r="C56" s="198" t="s">
        <v>322</v>
      </c>
      <c r="D56" s="234"/>
      <c r="E56" s="199"/>
      <c r="F56" s="301" t="e">
        <f t="shared" si="0"/>
        <v>#DIV/0!</v>
      </c>
    </row>
    <row r="57" spans="1:5" ht="12.75">
      <c r="A57" s="725" t="s">
        <v>326</v>
      </c>
      <c r="B57" s="725"/>
      <c r="C57" s="725"/>
      <c r="D57" s="725"/>
      <c r="E57" s="725"/>
    </row>
    <row r="58" spans="1:4" ht="12.75">
      <c r="A58" s="11" t="s">
        <v>738</v>
      </c>
      <c r="B58" s="39"/>
      <c r="C58" s="11"/>
      <c r="D58" s="11"/>
    </row>
    <row r="59" spans="1:4" ht="12.75">
      <c r="A59" s="726" t="s">
        <v>719</v>
      </c>
      <c r="B59" s="726"/>
      <c r="C59" s="726"/>
      <c r="D59" s="726"/>
    </row>
    <row r="60" spans="1:4" ht="12.75">
      <c r="A60" s="4"/>
      <c r="B60" s="5"/>
      <c r="C60" s="4"/>
      <c r="D60" s="4"/>
    </row>
    <row r="61" spans="1:4" ht="12.75">
      <c r="A61" s="4"/>
      <c r="B61" s="5"/>
      <c r="C61" s="4"/>
      <c r="D61" s="4"/>
    </row>
    <row r="62" spans="1:4" ht="12.75">
      <c r="A62" s="81"/>
      <c r="B62" s="82"/>
      <c r="C62" s="91"/>
      <c r="D62" s="91"/>
    </row>
    <row r="63" spans="1:4" ht="12.75">
      <c r="A63" s="4"/>
      <c r="B63" s="5"/>
      <c r="C63" s="4"/>
      <c r="D63" s="4"/>
    </row>
    <row r="64" spans="1:4" ht="12.75">
      <c r="A64" s="4"/>
      <c r="B64" s="5"/>
      <c r="C64" s="2"/>
      <c r="D64" s="2"/>
    </row>
    <row r="65" spans="3:4" ht="12.75">
      <c r="C65" s="1"/>
      <c r="D65" s="1"/>
    </row>
  </sheetData>
  <sheetProtection/>
  <mergeCells count="2">
    <mergeCell ref="A57:E57"/>
    <mergeCell ref="A59:D59"/>
  </mergeCells>
  <printOptions/>
  <pageMargins left="0.75" right="0.75" top="0.61" bottom="0.61" header="0.5" footer="0.5"/>
  <pageSetup horizontalDpi="1200" verticalDpi="1200" orientation="portrait" paperSize="9" scale="62" r:id="rId3"/>
  <ignoredErrors>
    <ignoredError sqref="A5:B5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C1">
      <selection activeCell="F146" sqref="F146"/>
    </sheetView>
  </sheetViews>
  <sheetFormatPr defaultColWidth="9.140625" defaultRowHeight="12.75"/>
  <cols>
    <col min="1" max="1" width="9.8515625" style="60" customWidth="1"/>
    <col min="2" max="2" width="55.57421875" style="31" customWidth="1"/>
    <col min="3" max="3" width="10.8515625" style="31" customWidth="1"/>
    <col min="4" max="4" width="10.7109375" style="31" customWidth="1"/>
    <col min="5" max="16384" width="9.140625" style="3" customWidth="1"/>
  </cols>
  <sheetData>
    <row r="1" spans="1:2" ht="15.75" customHeight="1">
      <c r="A1" s="58" t="s">
        <v>588</v>
      </c>
      <c r="B1" s="59"/>
    </row>
    <row r="2" spans="1:5" ht="15.75" customHeight="1" thickBot="1">
      <c r="A2" s="728" t="s">
        <v>814</v>
      </c>
      <c r="B2" s="728"/>
      <c r="C2" s="728"/>
      <c r="E2" s="61" t="s">
        <v>347</v>
      </c>
    </row>
    <row r="3" spans="1:5" ht="46.5" customHeight="1">
      <c r="A3" s="62" t="s">
        <v>662</v>
      </c>
      <c r="B3" s="38" t="s">
        <v>406</v>
      </c>
      <c r="C3" s="38" t="s">
        <v>765</v>
      </c>
      <c r="D3" s="402" t="s">
        <v>764</v>
      </c>
      <c r="E3" s="18" t="s">
        <v>746</v>
      </c>
    </row>
    <row r="4" spans="1:6" ht="12.75" customHeight="1">
      <c r="A4" s="213"/>
      <c r="B4" s="214" t="s">
        <v>29</v>
      </c>
      <c r="C4" s="215">
        <f>C5+C6+C7</f>
        <v>16268</v>
      </c>
      <c r="D4" s="215">
        <f>D5+D6+D7</f>
        <v>0</v>
      </c>
      <c r="E4" s="308">
        <f>D4/C4*100</f>
        <v>0</v>
      </c>
      <c r="F4" s="23"/>
    </row>
    <row r="5" spans="1:6" ht="12.75" customHeight="1">
      <c r="A5" s="63" t="s">
        <v>1</v>
      </c>
      <c r="B5" s="64" t="s">
        <v>2</v>
      </c>
      <c r="C5" s="307"/>
      <c r="D5" s="74"/>
      <c r="E5" s="297" t="e">
        <f aca="true" t="shared" si="0" ref="E5:E68">D5/C5*100</f>
        <v>#DIV/0!</v>
      </c>
      <c r="F5" s="23"/>
    </row>
    <row r="6" spans="1:6" ht="12.75" customHeight="1">
      <c r="A6" s="63" t="s">
        <v>3</v>
      </c>
      <c r="B6" s="64" t="s">
        <v>4</v>
      </c>
      <c r="C6" s="307">
        <v>16268</v>
      </c>
      <c r="D6" s="74"/>
      <c r="E6" s="297">
        <f t="shared" si="0"/>
        <v>0</v>
      </c>
      <c r="F6" s="23"/>
    </row>
    <row r="7" spans="1:6" ht="12.75" customHeight="1">
      <c r="A7" s="63" t="s">
        <v>5</v>
      </c>
      <c r="B7" s="64" t="s">
        <v>6</v>
      </c>
      <c r="C7" s="307"/>
      <c r="D7" s="74"/>
      <c r="E7" s="297" t="e">
        <f t="shared" si="0"/>
        <v>#DIV/0!</v>
      </c>
      <c r="F7" s="322"/>
    </row>
    <row r="8" spans="1:8" ht="12.75" customHeight="1">
      <c r="A8" s="66"/>
      <c r="B8" s="36" t="s">
        <v>7</v>
      </c>
      <c r="C8" s="27">
        <f>SUM(C9:C18)</f>
        <v>26223</v>
      </c>
      <c r="D8" s="27">
        <f>SUM(D9:D18)</f>
        <v>26400</v>
      </c>
      <c r="E8" s="296">
        <f t="shared" si="0"/>
        <v>100.6749799794074</v>
      </c>
      <c r="F8" s="23">
        <f>C8+C19+C26+C54+C111+C118+C136+C144</f>
        <v>271163</v>
      </c>
      <c r="G8" s="23">
        <f>D8+D19+D26+D54+D111+D118+D136+D144</f>
        <v>272480</v>
      </c>
      <c r="H8" s="302">
        <f>G8/F8*100</f>
        <v>100.48568573146042</v>
      </c>
    </row>
    <row r="9" spans="1:6" ht="12.75" customHeight="1">
      <c r="A9" s="67" t="s">
        <v>8</v>
      </c>
      <c r="B9" s="68" t="s">
        <v>9</v>
      </c>
      <c r="C9" s="65"/>
      <c r="D9" s="69"/>
      <c r="E9" s="297" t="e">
        <f t="shared" si="0"/>
        <v>#DIV/0!</v>
      </c>
      <c r="F9" s="23"/>
    </row>
    <row r="10" spans="1:6" ht="25.5" customHeight="1">
      <c r="A10" s="67" t="s">
        <v>10</v>
      </c>
      <c r="B10" s="68" t="s">
        <v>11</v>
      </c>
      <c r="C10" s="65"/>
      <c r="D10" s="69"/>
      <c r="E10" s="297" t="e">
        <f t="shared" si="0"/>
        <v>#DIV/0!</v>
      </c>
      <c r="F10" s="23"/>
    </row>
    <row r="11" spans="1:6" ht="12.75" customHeight="1">
      <c r="A11" s="67" t="s">
        <v>12</v>
      </c>
      <c r="B11" s="68" t="s">
        <v>13</v>
      </c>
      <c r="C11" s="74">
        <v>80</v>
      </c>
      <c r="D11" s="69">
        <v>100</v>
      </c>
      <c r="E11" s="297">
        <f t="shared" si="0"/>
        <v>125</v>
      </c>
      <c r="F11" s="23"/>
    </row>
    <row r="12" spans="1:6" ht="12.75" customHeight="1">
      <c r="A12" s="67" t="s">
        <v>14</v>
      </c>
      <c r="B12" s="68" t="s">
        <v>15</v>
      </c>
      <c r="C12" s="74">
        <v>13814</v>
      </c>
      <c r="D12" s="69">
        <v>13900</v>
      </c>
      <c r="E12" s="297">
        <f t="shared" si="0"/>
        <v>100.62255682640799</v>
      </c>
      <c r="F12" s="23"/>
    </row>
    <row r="13" spans="1:6" ht="12.75" customHeight="1">
      <c r="A13" s="67" t="s">
        <v>16</v>
      </c>
      <c r="B13" s="68" t="s">
        <v>17</v>
      </c>
      <c r="C13" s="65"/>
      <c r="D13" s="69"/>
      <c r="E13" s="297" t="e">
        <f t="shared" si="0"/>
        <v>#DIV/0!</v>
      </c>
      <c r="F13" s="23"/>
    </row>
    <row r="14" spans="1:6" ht="12.75" customHeight="1">
      <c r="A14" s="67" t="s">
        <v>18</v>
      </c>
      <c r="B14" s="68" t="s">
        <v>19</v>
      </c>
      <c r="C14" s="65"/>
      <c r="D14" s="69"/>
      <c r="E14" s="297" t="e">
        <f t="shared" si="0"/>
        <v>#DIV/0!</v>
      </c>
      <c r="F14" s="23"/>
    </row>
    <row r="15" spans="1:6" ht="12.75" customHeight="1">
      <c r="A15" s="67" t="s">
        <v>20</v>
      </c>
      <c r="B15" s="68" t="s">
        <v>21</v>
      </c>
      <c r="C15" s="65"/>
      <c r="D15" s="69"/>
      <c r="E15" s="297" t="e">
        <f t="shared" si="0"/>
        <v>#DIV/0!</v>
      </c>
      <c r="F15" s="23"/>
    </row>
    <row r="16" spans="1:6" ht="12.75" customHeight="1">
      <c r="A16" s="67" t="s">
        <v>22</v>
      </c>
      <c r="B16" s="68" t="s">
        <v>23</v>
      </c>
      <c r="C16" s="65"/>
      <c r="D16" s="69"/>
      <c r="E16" s="297" t="e">
        <f t="shared" si="0"/>
        <v>#DIV/0!</v>
      </c>
      <c r="F16" s="23"/>
    </row>
    <row r="17" spans="1:6" ht="12.75" customHeight="1">
      <c r="A17" s="67" t="s">
        <v>24</v>
      </c>
      <c r="B17" s="68" t="s">
        <v>25</v>
      </c>
      <c r="C17" s="65"/>
      <c r="D17" s="69"/>
      <c r="E17" s="297" t="e">
        <f t="shared" si="0"/>
        <v>#DIV/0!</v>
      </c>
      <c r="F17" s="23"/>
    </row>
    <row r="18" spans="1:6" ht="12.75" customHeight="1">
      <c r="A18" s="67" t="s">
        <v>26</v>
      </c>
      <c r="B18" s="68" t="s">
        <v>27</v>
      </c>
      <c r="C18" s="74">
        <v>12329</v>
      </c>
      <c r="D18" s="69">
        <v>12400</v>
      </c>
      <c r="E18" s="297">
        <f t="shared" si="0"/>
        <v>100.57587801119313</v>
      </c>
      <c r="F18" s="23"/>
    </row>
    <row r="19" spans="1:6" ht="12.75" customHeight="1">
      <c r="A19" s="70"/>
      <c r="B19" s="71" t="s">
        <v>28</v>
      </c>
      <c r="C19" s="27">
        <f>SUM(C20:C25)</f>
        <v>16833</v>
      </c>
      <c r="D19" s="27">
        <f>SUM(D20:D25)</f>
        <v>17050</v>
      </c>
      <c r="E19" s="296">
        <f t="shared" si="0"/>
        <v>101.28913443830572</v>
      </c>
      <c r="F19" s="23"/>
    </row>
    <row r="20" spans="1:6" ht="12.75" customHeight="1">
      <c r="A20" s="67" t="s">
        <v>30</v>
      </c>
      <c r="B20" s="68" t="s">
        <v>31</v>
      </c>
      <c r="C20" s="74">
        <v>1531</v>
      </c>
      <c r="D20" s="69">
        <v>1600</v>
      </c>
      <c r="E20" s="297">
        <f t="shared" si="0"/>
        <v>104.50685826257349</v>
      </c>
      <c r="F20" s="23"/>
    </row>
    <row r="21" spans="1:6" ht="12.75" customHeight="1">
      <c r="A21" s="67" t="s">
        <v>32</v>
      </c>
      <c r="B21" s="68" t="s">
        <v>33</v>
      </c>
      <c r="C21" s="74">
        <v>7261</v>
      </c>
      <c r="D21" s="69">
        <v>7300</v>
      </c>
      <c r="E21" s="297">
        <f t="shared" si="0"/>
        <v>100.53711609971079</v>
      </c>
      <c r="F21" s="23"/>
    </row>
    <row r="22" spans="1:6" ht="12.75" customHeight="1">
      <c r="A22" s="67" t="s">
        <v>34</v>
      </c>
      <c r="B22" s="68" t="s">
        <v>35</v>
      </c>
      <c r="C22" s="74">
        <v>1</v>
      </c>
      <c r="D22" s="69"/>
      <c r="E22" s="297">
        <f t="shared" si="0"/>
        <v>0</v>
      </c>
      <c r="F22" s="23"/>
    </row>
    <row r="23" spans="1:6" ht="12.75" customHeight="1">
      <c r="A23" s="67" t="s">
        <v>36</v>
      </c>
      <c r="B23" s="68" t="s">
        <v>37</v>
      </c>
      <c r="C23" s="74">
        <v>3525</v>
      </c>
      <c r="D23" s="69">
        <v>3600</v>
      </c>
      <c r="E23" s="297">
        <f t="shared" si="0"/>
        <v>102.12765957446808</v>
      </c>
      <c r="F23" s="23"/>
    </row>
    <row r="24" spans="1:6" ht="12.75" customHeight="1">
      <c r="A24" s="67" t="s">
        <v>38</v>
      </c>
      <c r="B24" s="68" t="s">
        <v>39</v>
      </c>
      <c r="C24" s="74">
        <v>3606</v>
      </c>
      <c r="D24" s="69">
        <v>3600</v>
      </c>
      <c r="E24" s="297">
        <f t="shared" si="0"/>
        <v>99.83361064891847</v>
      </c>
      <c r="F24" s="23"/>
    </row>
    <row r="25" spans="1:6" ht="12.75" customHeight="1">
      <c r="A25" s="67" t="s">
        <v>40</v>
      </c>
      <c r="B25" s="68" t="s">
        <v>41</v>
      </c>
      <c r="C25" s="74">
        <v>909</v>
      </c>
      <c r="D25" s="69">
        <v>950</v>
      </c>
      <c r="E25" s="297">
        <f t="shared" si="0"/>
        <v>104.5104510451045</v>
      </c>
      <c r="F25" s="23"/>
    </row>
    <row r="26" spans="1:6" ht="12.75" customHeight="1">
      <c r="A26" s="47"/>
      <c r="B26" s="36" t="s">
        <v>90</v>
      </c>
      <c r="C26" s="27">
        <f>SUM(C27:C53)</f>
        <v>1609</v>
      </c>
      <c r="D26" s="27">
        <f>SUM(D27:D53)</f>
        <v>1620</v>
      </c>
      <c r="E26" s="296">
        <f t="shared" si="0"/>
        <v>100.6836544437539</v>
      </c>
      <c r="F26" s="23"/>
    </row>
    <row r="27" spans="1:6" ht="12.75" customHeight="1">
      <c r="A27" s="67" t="s">
        <v>91</v>
      </c>
      <c r="B27" s="68" t="s">
        <v>92</v>
      </c>
      <c r="C27" s="74"/>
      <c r="D27" s="69"/>
      <c r="E27" s="297" t="e">
        <f t="shared" si="0"/>
        <v>#DIV/0!</v>
      </c>
      <c r="F27" s="23"/>
    </row>
    <row r="28" spans="1:6" ht="12.75" customHeight="1">
      <c r="A28" s="67" t="s">
        <v>93</v>
      </c>
      <c r="B28" s="68" t="s">
        <v>94</v>
      </c>
      <c r="C28" s="74"/>
      <c r="D28" s="69"/>
      <c r="E28" s="297" t="e">
        <f t="shared" si="0"/>
        <v>#DIV/0!</v>
      </c>
      <c r="F28" s="23"/>
    </row>
    <row r="29" spans="1:6" ht="12.75" customHeight="1">
      <c r="A29" s="67" t="s">
        <v>95</v>
      </c>
      <c r="B29" s="68" t="s">
        <v>96</v>
      </c>
      <c r="C29" s="74"/>
      <c r="D29" s="69"/>
      <c r="E29" s="297" t="e">
        <f t="shared" si="0"/>
        <v>#DIV/0!</v>
      </c>
      <c r="F29" s="23"/>
    </row>
    <row r="30" spans="1:6" ht="12.75" customHeight="1">
      <c r="A30" s="67" t="s">
        <v>97</v>
      </c>
      <c r="B30" s="68" t="s">
        <v>98</v>
      </c>
      <c r="C30" s="74"/>
      <c r="D30" s="69"/>
      <c r="E30" s="297" t="e">
        <f t="shared" si="0"/>
        <v>#DIV/0!</v>
      </c>
      <c r="F30" s="23"/>
    </row>
    <row r="31" spans="1:6" ht="12.75" customHeight="1">
      <c r="A31" s="67" t="s">
        <v>99</v>
      </c>
      <c r="B31" s="68" t="s">
        <v>100</v>
      </c>
      <c r="C31" s="74"/>
      <c r="D31" s="69"/>
      <c r="E31" s="297" t="e">
        <f t="shared" si="0"/>
        <v>#DIV/0!</v>
      </c>
      <c r="F31" s="23"/>
    </row>
    <row r="32" spans="1:6" ht="12.75" customHeight="1">
      <c r="A32" s="67" t="s">
        <v>101</v>
      </c>
      <c r="B32" s="68" t="s">
        <v>102</v>
      </c>
      <c r="C32" s="74"/>
      <c r="D32" s="69"/>
      <c r="E32" s="297" t="e">
        <f t="shared" si="0"/>
        <v>#DIV/0!</v>
      </c>
      <c r="F32" s="23"/>
    </row>
    <row r="33" spans="1:6" ht="12.75" customHeight="1">
      <c r="A33" s="67" t="s">
        <v>103</v>
      </c>
      <c r="B33" s="68" t="s">
        <v>104</v>
      </c>
      <c r="C33" s="74"/>
      <c r="D33" s="69"/>
      <c r="E33" s="297" t="e">
        <f t="shared" si="0"/>
        <v>#DIV/0!</v>
      </c>
      <c r="F33" s="23"/>
    </row>
    <row r="34" spans="1:6" ht="12.75" customHeight="1">
      <c r="A34" s="67" t="s">
        <v>105</v>
      </c>
      <c r="B34" s="68" t="s">
        <v>106</v>
      </c>
      <c r="C34" s="74"/>
      <c r="D34" s="69"/>
      <c r="E34" s="297" t="e">
        <f t="shared" si="0"/>
        <v>#DIV/0!</v>
      </c>
      <c r="F34" s="23"/>
    </row>
    <row r="35" spans="1:6" ht="12.75" customHeight="1">
      <c r="A35" s="67" t="s">
        <v>107</v>
      </c>
      <c r="B35" s="68" t="s">
        <v>108</v>
      </c>
      <c r="C35" s="74">
        <v>119</v>
      </c>
      <c r="D35" s="69">
        <v>120</v>
      </c>
      <c r="E35" s="297">
        <f t="shared" si="0"/>
        <v>100.84033613445378</v>
      </c>
      <c r="F35" s="23"/>
    </row>
    <row r="36" spans="1:6" ht="12.75" customHeight="1">
      <c r="A36" s="67" t="s">
        <v>88</v>
      </c>
      <c r="B36" s="68" t="s">
        <v>89</v>
      </c>
      <c r="C36" s="74">
        <v>45</v>
      </c>
      <c r="D36" s="69">
        <v>50</v>
      </c>
      <c r="E36" s="297">
        <f t="shared" si="0"/>
        <v>111.11111111111111</v>
      </c>
      <c r="F36" s="23"/>
    </row>
    <row r="37" spans="1:6" ht="12.75" customHeight="1">
      <c r="A37" s="67" t="s">
        <v>109</v>
      </c>
      <c r="B37" s="68" t="s">
        <v>110</v>
      </c>
      <c r="C37" s="74"/>
      <c r="D37" s="69"/>
      <c r="E37" s="297" t="e">
        <f t="shared" si="0"/>
        <v>#DIV/0!</v>
      </c>
      <c r="F37" s="23"/>
    </row>
    <row r="38" spans="1:6" ht="12.75" customHeight="1">
      <c r="A38" s="67" t="s">
        <v>111</v>
      </c>
      <c r="B38" s="68" t="s">
        <v>112</v>
      </c>
      <c r="C38" s="74">
        <v>1445</v>
      </c>
      <c r="D38" s="69">
        <v>1450</v>
      </c>
      <c r="E38" s="297">
        <f t="shared" si="0"/>
        <v>100.34602076124568</v>
      </c>
      <c r="F38" s="23"/>
    </row>
    <row r="39" spans="1:6" ht="12.75" customHeight="1">
      <c r="A39" s="67" t="s">
        <v>113</v>
      </c>
      <c r="B39" s="68" t="s">
        <v>114</v>
      </c>
      <c r="C39" s="74"/>
      <c r="D39" s="69"/>
      <c r="E39" s="297" t="e">
        <f t="shared" si="0"/>
        <v>#DIV/0!</v>
      </c>
      <c r="F39" s="23"/>
    </row>
    <row r="40" spans="1:6" ht="12.75" customHeight="1">
      <c r="A40" s="67" t="s">
        <v>115</v>
      </c>
      <c r="B40" s="68" t="s">
        <v>116</v>
      </c>
      <c r="C40" s="74"/>
      <c r="D40" s="69"/>
      <c r="E40" s="297" t="e">
        <f t="shared" si="0"/>
        <v>#DIV/0!</v>
      </c>
      <c r="F40" s="23"/>
    </row>
    <row r="41" spans="1:6" ht="12.75" customHeight="1">
      <c r="A41" s="67" t="s">
        <v>117</v>
      </c>
      <c r="B41" s="68" t="s">
        <v>118</v>
      </c>
      <c r="C41" s="74"/>
      <c r="D41" s="69"/>
      <c r="E41" s="297" t="e">
        <f t="shared" si="0"/>
        <v>#DIV/0!</v>
      </c>
      <c r="F41" s="23"/>
    </row>
    <row r="42" spans="1:6" ht="12.75" customHeight="1">
      <c r="A42" s="67" t="s">
        <v>119</v>
      </c>
      <c r="B42" s="68" t="s">
        <v>120</v>
      </c>
      <c r="C42" s="74"/>
      <c r="D42" s="69"/>
      <c r="E42" s="297" t="e">
        <f t="shared" si="0"/>
        <v>#DIV/0!</v>
      </c>
      <c r="F42" s="23"/>
    </row>
    <row r="43" spans="1:6" ht="12.75" customHeight="1">
      <c r="A43" s="67" t="s">
        <v>121</v>
      </c>
      <c r="B43" s="68" t="s">
        <v>122</v>
      </c>
      <c r="C43" s="74"/>
      <c r="D43" s="69"/>
      <c r="E43" s="297" t="e">
        <f t="shared" si="0"/>
        <v>#DIV/0!</v>
      </c>
      <c r="F43" s="23"/>
    </row>
    <row r="44" spans="1:6" ht="12.75" customHeight="1">
      <c r="A44" s="72" t="s">
        <v>123</v>
      </c>
      <c r="B44" s="73" t="s">
        <v>124</v>
      </c>
      <c r="C44" s="74"/>
      <c r="D44" s="69"/>
      <c r="E44" s="297" t="e">
        <f t="shared" si="0"/>
        <v>#DIV/0!</v>
      </c>
      <c r="F44" s="23"/>
    </row>
    <row r="45" spans="1:6" ht="12.75" customHeight="1">
      <c r="A45" s="72" t="s">
        <v>125</v>
      </c>
      <c r="B45" s="73" t="s">
        <v>126</v>
      </c>
      <c r="C45" s="74"/>
      <c r="D45" s="69"/>
      <c r="E45" s="297" t="e">
        <f t="shared" si="0"/>
        <v>#DIV/0!</v>
      </c>
      <c r="F45" s="23"/>
    </row>
    <row r="46" spans="1:6" ht="12.75" customHeight="1">
      <c r="A46" s="72" t="s">
        <v>127</v>
      </c>
      <c r="B46" s="73" t="s">
        <v>128</v>
      </c>
      <c r="C46" s="74"/>
      <c r="D46" s="69"/>
      <c r="E46" s="297" t="e">
        <f t="shared" si="0"/>
        <v>#DIV/0!</v>
      </c>
      <c r="F46" s="23"/>
    </row>
    <row r="47" spans="1:5" ht="12.75" customHeight="1">
      <c r="A47" s="72" t="s">
        <v>129</v>
      </c>
      <c r="B47" s="73" t="s">
        <v>130</v>
      </c>
      <c r="C47" s="74"/>
      <c r="D47" s="69"/>
      <c r="E47" s="297" t="e">
        <f t="shared" si="0"/>
        <v>#DIV/0!</v>
      </c>
    </row>
    <row r="48" spans="1:5" ht="12.75" customHeight="1">
      <c r="A48" s="72" t="s">
        <v>131</v>
      </c>
      <c r="B48" s="73" t="s">
        <v>132</v>
      </c>
      <c r="C48" s="74"/>
      <c r="D48" s="69"/>
      <c r="E48" s="297" t="e">
        <f t="shared" si="0"/>
        <v>#DIV/0!</v>
      </c>
    </row>
    <row r="49" spans="1:5" ht="12.75" customHeight="1">
      <c r="A49" s="72" t="s">
        <v>133</v>
      </c>
      <c r="B49" s="73" t="s">
        <v>134</v>
      </c>
      <c r="C49" s="74"/>
      <c r="D49" s="74"/>
      <c r="E49" s="297" t="e">
        <f t="shared" si="0"/>
        <v>#DIV/0!</v>
      </c>
    </row>
    <row r="50" spans="1:5" ht="12.75" customHeight="1">
      <c r="A50" s="72" t="s">
        <v>135</v>
      </c>
      <c r="B50" s="73" t="s">
        <v>136</v>
      </c>
      <c r="C50" s="74"/>
      <c r="D50" s="69"/>
      <c r="E50" s="297" t="e">
        <f t="shared" si="0"/>
        <v>#DIV/0!</v>
      </c>
    </row>
    <row r="51" spans="1:5" ht="12.75" customHeight="1">
      <c r="A51" s="72" t="s">
        <v>137</v>
      </c>
      <c r="B51" s="73" t="s">
        <v>138</v>
      </c>
      <c r="C51" s="74"/>
      <c r="D51" s="69"/>
      <c r="E51" s="297" t="e">
        <f t="shared" si="0"/>
        <v>#DIV/0!</v>
      </c>
    </row>
    <row r="52" spans="1:5" ht="12.75" customHeight="1">
      <c r="A52" s="72" t="s">
        <v>139</v>
      </c>
      <c r="B52" s="73" t="s">
        <v>140</v>
      </c>
      <c r="C52" s="74"/>
      <c r="D52" s="69"/>
      <c r="E52" s="297" t="e">
        <f t="shared" si="0"/>
        <v>#DIV/0!</v>
      </c>
    </row>
    <row r="53" spans="1:5" ht="12.75" customHeight="1">
      <c r="A53" s="72" t="s">
        <v>141</v>
      </c>
      <c r="B53" s="73" t="s">
        <v>142</v>
      </c>
      <c r="C53" s="74"/>
      <c r="D53" s="69"/>
      <c r="E53" s="297" t="e">
        <f t="shared" si="0"/>
        <v>#DIV/0!</v>
      </c>
    </row>
    <row r="54" spans="1:5" ht="12.75" customHeight="1">
      <c r="A54" s="75"/>
      <c r="B54" s="36" t="s">
        <v>143</v>
      </c>
      <c r="C54" s="27">
        <f>SUM(C55:C110)</f>
        <v>198887</v>
      </c>
      <c r="D54" s="27">
        <f>SUM(D55:D110)</f>
        <v>199750</v>
      </c>
      <c r="E54" s="296">
        <f t="shared" si="0"/>
        <v>100.43391473550307</v>
      </c>
    </row>
    <row r="55" spans="1:5" ht="12.75" customHeight="1">
      <c r="A55" s="155" t="s">
        <v>144</v>
      </c>
      <c r="B55" s="73" t="s">
        <v>145</v>
      </c>
      <c r="C55" s="69"/>
      <c r="D55" s="69"/>
      <c r="E55" s="297" t="e">
        <f t="shared" si="0"/>
        <v>#DIV/0!</v>
      </c>
    </row>
    <row r="56" spans="1:5" ht="12.75" customHeight="1">
      <c r="A56" s="72" t="s">
        <v>146</v>
      </c>
      <c r="B56" s="73" t="s">
        <v>147</v>
      </c>
      <c r="C56" s="69">
        <v>12051</v>
      </c>
      <c r="D56" s="69">
        <v>12100</v>
      </c>
      <c r="E56" s="297">
        <f t="shared" si="0"/>
        <v>100.4066052609742</v>
      </c>
    </row>
    <row r="57" spans="1:5" ht="12.75" customHeight="1">
      <c r="A57" s="72" t="s">
        <v>148</v>
      </c>
      <c r="B57" s="73" t="s">
        <v>149</v>
      </c>
      <c r="C57" s="69">
        <v>54</v>
      </c>
      <c r="D57" s="69"/>
      <c r="E57" s="297">
        <f t="shared" si="0"/>
        <v>0</v>
      </c>
    </row>
    <row r="58" spans="1:5" ht="12.75" customHeight="1">
      <c r="A58" s="72" t="s">
        <v>150</v>
      </c>
      <c r="B58" s="73" t="s">
        <v>151</v>
      </c>
      <c r="C58" s="69"/>
      <c r="D58" s="69"/>
      <c r="E58" s="297" t="e">
        <f t="shared" si="0"/>
        <v>#DIV/0!</v>
      </c>
    </row>
    <row r="59" spans="1:5" ht="12.75" customHeight="1">
      <c r="A59" s="67" t="s">
        <v>152</v>
      </c>
      <c r="B59" s="68" t="s">
        <v>153</v>
      </c>
      <c r="C59" s="69">
        <v>4697</v>
      </c>
      <c r="D59" s="69">
        <v>4700</v>
      </c>
      <c r="E59" s="297">
        <f t="shared" si="0"/>
        <v>100.06387055567383</v>
      </c>
    </row>
    <row r="60" spans="1:5" ht="12.75" customHeight="1">
      <c r="A60" s="67" t="s">
        <v>154</v>
      </c>
      <c r="B60" s="68" t="s">
        <v>155</v>
      </c>
      <c r="C60" s="69"/>
      <c r="D60" s="69"/>
      <c r="E60" s="297" t="e">
        <f t="shared" si="0"/>
        <v>#DIV/0!</v>
      </c>
    </row>
    <row r="61" spans="1:5" ht="12.75" customHeight="1">
      <c r="A61" s="67" t="s">
        <v>156</v>
      </c>
      <c r="B61" s="68" t="s">
        <v>157</v>
      </c>
      <c r="C61" s="69">
        <v>9403</v>
      </c>
      <c r="D61" s="69">
        <v>9400</v>
      </c>
      <c r="E61" s="297">
        <f t="shared" si="0"/>
        <v>99.96809528873763</v>
      </c>
    </row>
    <row r="62" spans="1:5" ht="12.75" customHeight="1">
      <c r="A62" s="67" t="s">
        <v>158</v>
      </c>
      <c r="B62" s="68" t="s">
        <v>159</v>
      </c>
      <c r="C62" s="69"/>
      <c r="D62" s="69"/>
      <c r="E62" s="297" t="e">
        <f t="shared" si="0"/>
        <v>#DIV/0!</v>
      </c>
    </row>
    <row r="63" spans="1:5" ht="12.75" customHeight="1">
      <c r="A63" s="67" t="s">
        <v>160</v>
      </c>
      <c r="B63" s="68" t="s">
        <v>161</v>
      </c>
      <c r="C63" s="69">
        <v>12052</v>
      </c>
      <c r="D63" s="69">
        <v>12100</v>
      </c>
      <c r="E63" s="297">
        <f t="shared" si="0"/>
        <v>100.39827414537005</v>
      </c>
    </row>
    <row r="64" spans="1:5" ht="12.75" customHeight="1">
      <c r="A64" s="67" t="s">
        <v>162</v>
      </c>
      <c r="B64" s="68" t="s">
        <v>163</v>
      </c>
      <c r="C64" s="69"/>
      <c r="D64" s="69"/>
      <c r="E64" s="297" t="e">
        <f t="shared" si="0"/>
        <v>#DIV/0!</v>
      </c>
    </row>
    <row r="65" spans="1:5" ht="12.75" customHeight="1">
      <c r="A65" s="67" t="s">
        <v>164</v>
      </c>
      <c r="B65" s="68" t="s">
        <v>165</v>
      </c>
      <c r="C65" s="69">
        <v>6157</v>
      </c>
      <c r="D65" s="69">
        <v>6200</v>
      </c>
      <c r="E65" s="297">
        <f t="shared" si="0"/>
        <v>100.69839207406204</v>
      </c>
    </row>
    <row r="66" spans="1:5" ht="12.75" customHeight="1">
      <c r="A66" s="67" t="s">
        <v>166</v>
      </c>
      <c r="B66" s="68" t="s">
        <v>167</v>
      </c>
      <c r="C66" s="69"/>
      <c r="D66" s="69"/>
      <c r="E66" s="297" t="e">
        <f t="shared" si="0"/>
        <v>#DIV/0!</v>
      </c>
    </row>
    <row r="67" spans="1:5" ht="12.75" customHeight="1">
      <c r="A67" s="67" t="s">
        <v>168</v>
      </c>
      <c r="B67" s="68" t="s">
        <v>169</v>
      </c>
      <c r="C67" s="69">
        <v>10022</v>
      </c>
      <c r="D67" s="69">
        <v>10050</v>
      </c>
      <c r="E67" s="297">
        <f t="shared" si="0"/>
        <v>100.27938535222512</v>
      </c>
    </row>
    <row r="68" spans="1:5" ht="12.75" customHeight="1">
      <c r="A68" s="67" t="s">
        <v>170</v>
      </c>
      <c r="B68" s="68" t="s">
        <v>171</v>
      </c>
      <c r="C68" s="69">
        <v>4094</v>
      </c>
      <c r="D68" s="69">
        <v>4100</v>
      </c>
      <c r="E68" s="297">
        <f t="shared" si="0"/>
        <v>100.14655593551538</v>
      </c>
    </row>
    <row r="69" spans="1:5" ht="12.75" customHeight="1">
      <c r="A69" s="67" t="s">
        <v>172</v>
      </c>
      <c r="B69" s="68" t="s">
        <v>173</v>
      </c>
      <c r="C69" s="69"/>
      <c r="D69" s="69"/>
      <c r="E69" s="297" t="e">
        <f aca="true" t="shared" si="1" ref="E69:E132">D69/C69*100</f>
        <v>#DIV/0!</v>
      </c>
    </row>
    <row r="70" spans="1:5" ht="12.75" customHeight="1">
      <c r="A70" s="67" t="s">
        <v>174</v>
      </c>
      <c r="B70" s="68" t="s">
        <v>175</v>
      </c>
      <c r="C70" s="69"/>
      <c r="D70" s="69"/>
      <c r="E70" s="297" t="e">
        <f t="shared" si="1"/>
        <v>#DIV/0!</v>
      </c>
    </row>
    <row r="71" spans="1:5" ht="12.75" customHeight="1">
      <c r="A71" s="67" t="s">
        <v>176</v>
      </c>
      <c r="B71" s="68" t="s">
        <v>177</v>
      </c>
      <c r="C71" s="69"/>
      <c r="D71" s="69"/>
      <c r="E71" s="297" t="e">
        <f t="shared" si="1"/>
        <v>#DIV/0!</v>
      </c>
    </row>
    <row r="72" spans="1:5" ht="12.75" customHeight="1">
      <c r="A72" s="67" t="s">
        <v>178</v>
      </c>
      <c r="B72" s="68" t="s">
        <v>179</v>
      </c>
      <c r="C72" s="69"/>
      <c r="D72" s="69"/>
      <c r="E72" s="297" t="e">
        <f t="shared" si="1"/>
        <v>#DIV/0!</v>
      </c>
    </row>
    <row r="73" spans="1:5" ht="12.75" customHeight="1">
      <c r="A73" s="67" t="s">
        <v>180</v>
      </c>
      <c r="B73" s="68" t="s">
        <v>181</v>
      </c>
      <c r="C73" s="69">
        <v>9257</v>
      </c>
      <c r="D73" s="69">
        <v>9300</v>
      </c>
      <c r="E73" s="297">
        <f t="shared" si="1"/>
        <v>100.46451334125526</v>
      </c>
    </row>
    <row r="74" spans="1:5" ht="12.75" customHeight="1">
      <c r="A74" s="67" t="s">
        <v>182</v>
      </c>
      <c r="B74" s="68" t="s">
        <v>183</v>
      </c>
      <c r="C74" s="69"/>
      <c r="D74" s="69"/>
      <c r="E74" s="297" t="e">
        <f t="shared" si="1"/>
        <v>#DIV/0!</v>
      </c>
    </row>
    <row r="75" spans="1:5" ht="12.75" customHeight="1">
      <c r="A75" s="67" t="s">
        <v>184</v>
      </c>
      <c r="B75" s="68" t="s">
        <v>185</v>
      </c>
      <c r="C75" s="69">
        <v>12805</v>
      </c>
      <c r="D75" s="69">
        <v>12900</v>
      </c>
      <c r="E75" s="297">
        <f t="shared" si="1"/>
        <v>100.74189769621242</v>
      </c>
    </row>
    <row r="76" spans="1:5" ht="12.75" customHeight="1">
      <c r="A76" s="67" t="s">
        <v>186</v>
      </c>
      <c r="B76" s="68" t="s">
        <v>187</v>
      </c>
      <c r="C76" s="69">
        <v>7303</v>
      </c>
      <c r="D76" s="69">
        <v>7300</v>
      </c>
      <c r="E76" s="297">
        <f t="shared" si="1"/>
        <v>99.95892099137342</v>
      </c>
    </row>
    <row r="77" spans="1:5" ht="12.75" customHeight="1">
      <c r="A77" s="67" t="s">
        <v>188</v>
      </c>
      <c r="B77" s="68" t="s">
        <v>189</v>
      </c>
      <c r="C77" s="69">
        <v>7075</v>
      </c>
      <c r="D77" s="69">
        <v>7100</v>
      </c>
      <c r="E77" s="297">
        <f t="shared" si="1"/>
        <v>100.35335689045937</v>
      </c>
    </row>
    <row r="78" spans="1:5" ht="12.75" customHeight="1">
      <c r="A78" s="67" t="s">
        <v>190</v>
      </c>
      <c r="B78" s="68" t="s">
        <v>191</v>
      </c>
      <c r="C78" s="69"/>
      <c r="D78" s="69"/>
      <c r="E78" s="297" t="e">
        <f t="shared" si="1"/>
        <v>#DIV/0!</v>
      </c>
    </row>
    <row r="79" spans="1:5" ht="12.75" customHeight="1">
      <c r="A79" s="67" t="s">
        <v>192</v>
      </c>
      <c r="B79" s="68" t="s">
        <v>193</v>
      </c>
      <c r="C79" s="69"/>
      <c r="D79" s="69"/>
      <c r="E79" s="297" t="e">
        <f t="shared" si="1"/>
        <v>#DIV/0!</v>
      </c>
    </row>
    <row r="80" spans="1:5" ht="12.75" customHeight="1">
      <c r="A80" s="67" t="s">
        <v>194</v>
      </c>
      <c r="B80" s="68" t="s">
        <v>195</v>
      </c>
      <c r="C80" s="69">
        <v>10433</v>
      </c>
      <c r="D80" s="69">
        <v>10500</v>
      </c>
      <c r="E80" s="297">
        <f t="shared" si="1"/>
        <v>100.64219304131123</v>
      </c>
    </row>
    <row r="81" spans="1:5" ht="12.75" customHeight="1">
      <c r="A81" s="67" t="s">
        <v>196</v>
      </c>
      <c r="B81" s="68" t="s">
        <v>197</v>
      </c>
      <c r="C81" s="69"/>
      <c r="D81" s="69"/>
      <c r="E81" s="297" t="e">
        <f t="shared" si="1"/>
        <v>#DIV/0!</v>
      </c>
    </row>
    <row r="82" spans="1:5" ht="12.75" customHeight="1">
      <c r="A82" s="67" t="s">
        <v>198</v>
      </c>
      <c r="B82" s="68" t="s">
        <v>199</v>
      </c>
      <c r="C82" s="69">
        <v>8478</v>
      </c>
      <c r="D82" s="69">
        <v>8500</v>
      </c>
      <c r="E82" s="297">
        <f t="shared" si="1"/>
        <v>100.25949516395376</v>
      </c>
    </row>
    <row r="83" spans="1:5" ht="12.75" customHeight="1">
      <c r="A83" s="67" t="s">
        <v>200</v>
      </c>
      <c r="B83" s="68" t="s">
        <v>201</v>
      </c>
      <c r="C83" s="69">
        <v>8358</v>
      </c>
      <c r="D83" s="69">
        <v>8400</v>
      </c>
      <c r="E83" s="297">
        <f t="shared" si="1"/>
        <v>100.50251256281406</v>
      </c>
    </row>
    <row r="84" spans="1:5" ht="12.75" customHeight="1">
      <c r="A84" s="67" t="s">
        <v>202</v>
      </c>
      <c r="B84" s="68" t="s">
        <v>203</v>
      </c>
      <c r="C84" s="12"/>
      <c r="D84" s="12"/>
      <c r="E84" s="297" t="e">
        <f t="shared" si="1"/>
        <v>#DIV/0!</v>
      </c>
    </row>
    <row r="85" spans="1:5" ht="12.75" customHeight="1">
      <c r="A85" s="67" t="s">
        <v>204</v>
      </c>
      <c r="B85" s="68" t="s">
        <v>205</v>
      </c>
      <c r="C85" s="12"/>
      <c r="D85" s="12"/>
      <c r="E85" s="297" t="e">
        <f t="shared" si="1"/>
        <v>#DIV/0!</v>
      </c>
    </row>
    <row r="86" spans="1:5" ht="12.75" customHeight="1">
      <c r="A86" s="67" t="s">
        <v>206</v>
      </c>
      <c r="B86" s="68" t="s">
        <v>207</v>
      </c>
      <c r="C86" s="12"/>
      <c r="D86" s="12"/>
      <c r="E86" s="297" t="e">
        <f t="shared" si="1"/>
        <v>#DIV/0!</v>
      </c>
    </row>
    <row r="87" spans="1:5" ht="12.75" customHeight="1">
      <c r="A87" s="67" t="s">
        <v>208</v>
      </c>
      <c r="B87" s="68" t="s">
        <v>209</v>
      </c>
      <c r="C87" s="12">
        <v>2649</v>
      </c>
      <c r="D87" s="12">
        <v>2700</v>
      </c>
      <c r="E87" s="297">
        <f t="shared" si="1"/>
        <v>101.92525481313703</v>
      </c>
    </row>
    <row r="88" spans="1:5" ht="12.75" customHeight="1">
      <c r="A88" s="67" t="s">
        <v>210</v>
      </c>
      <c r="B88" s="68" t="s">
        <v>211</v>
      </c>
      <c r="C88" s="12">
        <v>7075</v>
      </c>
      <c r="D88" s="12">
        <v>7100</v>
      </c>
      <c r="E88" s="297">
        <f t="shared" si="1"/>
        <v>100.35335689045937</v>
      </c>
    </row>
    <row r="89" spans="1:5" ht="12.75" customHeight="1">
      <c r="A89" s="67" t="s">
        <v>212</v>
      </c>
      <c r="B89" s="68" t="s">
        <v>213</v>
      </c>
      <c r="C89" s="12"/>
      <c r="D89" s="12"/>
      <c r="E89" s="297" t="e">
        <f t="shared" si="1"/>
        <v>#DIV/0!</v>
      </c>
    </row>
    <row r="90" spans="1:5" ht="12.75" customHeight="1">
      <c r="A90" s="67" t="s">
        <v>214</v>
      </c>
      <c r="B90" s="68" t="s">
        <v>215</v>
      </c>
      <c r="C90" s="12"/>
      <c r="D90" s="12"/>
      <c r="E90" s="297" t="e">
        <f t="shared" si="1"/>
        <v>#DIV/0!</v>
      </c>
    </row>
    <row r="91" spans="1:5" ht="12.75" customHeight="1">
      <c r="A91" s="67" t="s">
        <v>216</v>
      </c>
      <c r="B91" s="68" t="s">
        <v>217</v>
      </c>
      <c r="C91" s="12"/>
      <c r="D91" s="12"/>
      <c r="E91" s="297" t="e">
        <f t="shared" si="1"/>
        <v>#DIV/0!</v>
      </c>
    </row>
    <row r="92" spans="1:5" ht="25.5">
      <c r="A92" s="227" t="s">
        <v>218</v>
      </c>
      <c r="B92" s="68" t="s">
        <v>219</v>
      </c>
      <c r="C92" s="12"/>
      <c r="D92" s="12"/>
      <c r="E92" s="297" t="e">
        <f t="shared" si="1"/>
        <v>#DIV/0!</v>
      </c>
    </row>
    <row r="93" spans="1:5" ht="12.75" customHeight="1">
      <c r="A93" s="67" t="s">
        <v>220</v>
      </c>
      <c r="B93" s="68" t="s">
        <v>221</v>
      </c>
      <c r="C93" s="12"/>
      <c r="D93" s="12"/>
      <c r="E93" s="297" t="e">
        <f t="shared" si="1"/>
        <v>#DIV/0!</v>
      </c>
    </row>
    <row r="94" spans="1:5" ht="12.75" customHeight="1">
      <c r="A94" s="67" t="s">
        <v>222</v>
      </c>
      <c r="B94" s="68" t="s">
        <v>223</v>
      </c>
      <c r="C94" s="12">
        <v>2231</v>
      </c>
      <c r="D94" s="12">
        <v>2300</v>
      </c>
      <c r="E94" s="297">
        <f t="shared" si="1"/>
        <v>103.09278350515463</v>
      </c>
    </row>
    <row r="95" spans="1:5" ht="12.75" customHeight="1">
      <c r="A95" s="67" t="s">
        <v>224</v>
      </c>
      <c r="B95" s="68" t="s">
        <v>225</v>
      </c>
      <c r="C95" s="12"/>
      <c r="D95" s="12"/>
      <c r="E95" s="297" t="e">
        <f t="shared" si="1"/>
        <v>#DIV/0!</v>
      </c>
    </row>
    <row r="96" spans="1:5" ht="12.75" customHeight="1">
      <c r="A96" s="67" t="s">
        <v>226</v>
      </c>
      <c r="B96" s="68" t="s">
        <v>227</v>
      </c>
      <c r="C96" s="12">
        <v>12194</v>
      </c>
      <c r="D96" s="12">
        <v>12200</v>
      </c>
      <c r="E96" s="297">
        <f t="shared" si="1"/>
        <v>100.04920452681647</v>
      </c>
    </row>
    <row r="97" spans="1:5" ht="12.75" customHeight="1">
      <c r="A97" s="67" t="s">
        <v>228</v>
      </c>
      <c r="B97" s="68" t="s">
        <v>229</v>
      </c>
      <c r="C97" s="12">
        <v>3684</v>
      </c>
      <c r="D97" s="12">
        <v>3700</v>
      </c>
      <c r="E97" s="297">
        <f t="shared" si="1"/>
        <v>100.4343105320304</v>
      </c>
    </row>
    <row r="98" spans="1:5" ht="12.75" customHeight="1">
      <c r="A98" s="67" t="s">
        <v>230</v>
      </c>
      <c r="B98" s="68" t="s">
        <v>231</v>
      </c>
      <c r="C98" s="12"/>
      <c r="D98" s="12"/>
      <c r="E98" s="297" t="e">
        <f t="shared" si="1"/>
        <v>#DIV/0!</v>
      </c>
    </row>
    <row r="99" spans="1:5" ht="12.75" customHeight="1">
      <c r="A99" s="67" t="s">
        <v>232</v>
      </c>
      <c r="B99" s="68" t="s">
        <v>233</v>
      </c>
      <c r="C99" s="12"/>
      <c r="D99" s="12"/>
      <c r="E99" s="297" t="e">
        <f t="shared" si="1"/>
        <v>#DIV/0!</v>
      </c>
    </row>
    <row r="100" spans="1:5" ht="12.75" customHeight="1">
      <c r="A100" s="67" t="s">
        <v>234</v>
      </c>
      <c r="B100" s="68" t="s">
        <v>235</v>
      </c>
      <c r="C100" s="12">
        <v>9142</v>
      </c>
      <c r="D100" s="12">
        <v>9200</v>
      </c>
      <c r="E100" s="297">
        <f t="shared" si="1"/>
        <v>100.63443447823232</v>
      </c>
    </row>
    <row r="101" spans="1:5" ht="12.75" customHeight="1">
      <c r="A101" s="67" t="s">
        <v>236</v>
      </c>
      <c r="B101" s="68" t="s">
        <v>237</v>
      </c>
      <c r="C101" s="12"/>
      <c r="D101" s="12"/>
      <c r="E101" s="297" t="e">
        <f t="shared" si="1"/>
        <v>#DIV/0!</v>
      </c>
    </row>
    <row r="102" spans="1:5" ht="12.75" customHeight="1">
      <c r="A102" s="67" t="s">
        <v>238</v>
      </c>
      <c r="B102" s="68" t="s">
        <v>239</v>
      </c>
      <c r="C102" s="12"/>
      <c r="D102" s="12"/>
      <c r="E102" s="297" t="e">
        <f t="shared" si="1"/>
        <v>#DIV/0!</v>
      </c>
    </row>
    <row r="103" spans="1:5" ht="12.75" customHeight="1">
      <c r="A103" s="67" t="s">
        <v>240</v>
      </c>
      <c r="B103" s="68" t="s">
        <v>241</v>
      </c>
      <c r="C103" s="12">
        <v>7075</v>
      </c>
      <c r="D103" s="12">
        <v>7100</v>
      </c>
      <c r="E103" s="297">
        <f t="shared" si="1"/>
        <v>100.35335689045937</v>
      </c>
    </row>
    <row r="104" spans="1:5" ht="12.75" customHeight="1">
      <c r="A104" s="67" t="s">
        <v>242</v>
      </c>
      <c r="B104" s="68" t="s">
        <v>243</v>
      </c>
      <c r="C104" s="12">
        <v>7258</v>
      </c>
      <c r="D104" s="12">
        <v>7300</v>
      </c>
      <c r="E104" s="297">
        <f t="shared" si="1"/>
        <v>100.57867181041608</v>
      </c>
    </row>
    <row r="105" spans="1:5" ht="12.75" customHeight="1">
      <c r="A105" s="67" t="s">
        <v>244</v>
      </c>
      <c r="B105" s="68" t="s">
        <v>245</v>
      </c>
      <c r="C105" s="12">
        <v>2466</v>
      </c>
      <c r="D105" s="12">
        <v>2500</v>
      </c>
      <c r="E105" s="297">
        <f t="shared" si="1"/>
        <v>101.37875101378751</v>
      </c>
    </row>
    <row r="106" spans="1:5" ht="12.75" customHeight="1">
      <c r="A106" s="67" t="s">
        <v>246</v>
      </c>
      <c r="B106" s="68" t="s">
        <v>247</v>
      </c>
      <c r="C106" s="12"/>
      <c r="D106" s="12"/>
      <c r="E106" s="297" t="e">
        <f t="shared" si="1"/>
        <v>#DIV/0!</v>
      </c>
    </row>
    <row r="107" spans="1:5" ht="12.75" customHeight="1">
      <c r="A107" s="67" t="s">
        <v>248</v>
      </c>
      <c r="B107" s="68" t="s">
        <v>249</v>
      </c>
      <c r="C107" s="12">
        <v>10416</v>
      </c>
      <c r="D107" s="12">
        <v>10500</v>
      </c>
      <c r="E107" s="297">
        <f t="shared" si="1"/>
        <v>100.80645161290323</v>
      </c>
    </row>
    <row r="108" spans="1:5" ht="12.75" customHeight="1">
      <c r="A108" s="67" t="s">
        <v>250</v>
      </c>
      <c r="B108" s="68" t="s">
        <v>251</v>
      </c>
      <c r="C108" s="12"/>
      <c r="D108" s="12"/>
      <c r="E108" s="297" t="e">
        <f t="shared" si="1"/>
        <v>#DIV/0!</v>
      </c>
    </row>
    <row r="109" spans="1:5" ht="12.75" customHeight="1">
      <c r="A109" s="67" t="s">
        <v>252</v>
      </c>
      <c r="B109" s="68" t="s">
        <v>253</v>
      </c>
      <c r="C109" s="12">
        <v>12458</v>
      </c>
      <c r="D109" s="12">
        <v>12500</v>
      </c>
      <c r="E109" s="297">
        <f t="shared" si="1"/>
        <v>100.33713276609409</v>
      </c>
    </row>
    <row r="110" spans="1:5" ht="12.75" customHeight="1">
      <c r="A110" s="67" t="s">
        <v>254</v>
      </c>
      <c r="B110" s="68" t="s">
        <v>255</v>
      </c>
      <c r="C110" s="12"/>
      <c r="D110" s="12"/>
      <c r="E110" s="297" t="e">
        <f t="shared" si="1"/>
        <v>#DIV/0!</v>
      </c>
    </row>
    <row r="111" spans="1:5" ht="12.75" customHeight="1">
      <c r="A111" s="75"/>
      <c r="B111" s="36" t="s">
        <v>256</v>
      </c>
      <c r="C111" s="27">
        <f>SUM(C112:C117)</f>
        <v>0</v>
      </c>
      <c r="D111" s="27">
        <f>SUM(D112:D117)</f>
        <v>0</v>
      </c>
      <c r="E111" s="296" t="e">
        <f t="shared" si="1"/>
        <v>#DIV/0!</v>
      </c>
    </row>
    <row r="112" spans="1:5" ht="12.75" customHeight="1">
      <c r="A112" s="67" t="s">
        <v>257</v>
      </c>
      <c r="B112" s="68" t="s">
        <v>258</v>
      </c>
      <c r="C112" s="12"/>
      <c r="D112" s="12"/>
      <c r="E112" s="297" t="e">
        <f t="shared" si="1"/>
        <v>#DIV/0!</v>
      </c>
    </row>
    <row r="113" spans="1:5" ht="12.75" customHeight="1">
      <c r="A113" s="67" t="s">
        <v>259</v>
      </c>
      <c r="B113" s="68" t="s">
        <v>260</v>
      </c>
      <c r="C113" s="12"/>
      <c r="D113" s="12"/>
      <c r="E113" s="297" t="e">
        <f t="shared" si="1"/>
        <v>#DIV/0!</v>
      </c>
    </row>
    <row r="114" spans="1:5" ht="12.75" customHeight="1">
      <c r="A114" s="67" t="s">
        <v>261</v>
      </c>
      <c r="B114" s="68" t="s">
        <v>262</v>
      </c>
      <c r="C114" s="12"/>
      <c r="D114" s="12"/>
      <c r="E114" s="297" t="e">
        <f t="shared" si="1"/>
        <v>#DIV/0!</v>
      </c>
    </row>
    <row r="115" spans="1:5" ht="12.75" customHeight="1">
      <c r="A115" s="67" t="s">
        <v>263</v>
      </c>
      <c r="B115" s="68" t="s">
        <v>264</v>
      </c>
      <c r="C115" s="12"/>
      <c r="D115" s="12"/>
      <c r="E115" s="297" t="e">
        <f t="shared" si="1"/>
        <v>#DIV/0!</v>
      </c>
    </row>
    <row r="116" spans="1:5" ht="12.75" customHeight="1">
      <c r="A116" s="67" t="s">
        <v>265</v>
      </c>
      <c r="B116" s="68" t="s">
        <v>266</v>
      </c>
      <c r="C116" s="12"/>
      <c r="D116" s="12"/>
      <c r="E116" s="297" t="e">
        <f t="shared" si="1"/>
        <v>#DIV/0!</v>
      </c>
    </row>
    <row r="117" spans="1:5" ht="12.75" customHeight="1">
      <c r="A117" s="67" t="s">
        <v>267</v>
      </c>
      <c r="B117" s="68" t="s">
        <v>268</v>
      </c>
      <c r="C117" s="12"/>
      <c r="D117" s="12"/>
      <c r="E117" s="297" t="e">
        <f t="shared" si="1"/>
        <v>#DIV/0!</v>
      </c>
    </row>
    <row r="118" spans="1:5" ht="12.75" customHeight="1">
      <c r="A118" s="47"/>
      <c r="B118" s="36" t="s">
        <v>87</v>
      </c>
      <c r="C118" s="27">
        <f>SUM(C119:C135)</f>
        <v>26951</v>
      </c>
      <c r="D118" s="27">
        <f>SUM(D119:D135)</f>
        <v>27000</v>
      </c>
      <c r="E118" s="296">
        <f t="shared" si="1"/>
        <v>100.18181143556826</v>
      </c>
    </row>
    <row r="119" spans="1:5" ht="12.75" customHeight="1">
      <c r="A119" s="76" t="s">
        <v>53</v>
      </c>
      <c r="B119" s="77" t="s">
        <v>54</v>
      </c>
      <c r="C119" s="69">
        <v>5</v>
      </c>
      <c r="D119" s="69"/>
      <c r="E119" s="297">
        <f t="shared" si="1"/>
        <v>0</v>
      </c>
    </row>
    <row r="120" spans="1:5" ht="12.75" customHeight="1">
      <c r="A120" s="76" t="s">
        <v>55</v>
      </c>
      <c r="B120" s="77" t="s">
        <v>56</v>
      </c>
      <c r="C120" s="69"/>
      <c r="D120" s="69"/>
      <c r="E120" s="297" t="e">
        <f t="shared" si="1"/>
        <v>#DIV/0!</v>
      </c>
    </row>
    <row r="121" spans="1:5" ht="24.75" customHeight="1">
      <c r="A121" s="236" t="s">
        <v>57</v>
      </c>
      <c r="B121" s="77" t="s">
        <v>58</v>
      </c>
      <c r="C121" s="69"/>
      <c r="D121" s="69"/>
      <c r="E121" s="297" t="e">
        <f t="shared" si="1"/>
        <v>#DIV/0!</v>
      </c>
    </row>
    <row r="122" spans="1:5" ht="12.75" customHeight="1">
      <c r="A122" s="76" t="s">
        <v>59</v>
      </c>
      <c r="B122" s="77" t="s">
        <v>60</v>
      </c>
      <c r="C122" s="69">
        <v>13473</v>
      </c>
      <c r="D122" s="69">
        <v>13500</v>
      </c>
      <c r="E122" s="297">
        <f t="shared" si="1"/>
        <v>100.2004008016032</v>
      </c>
    </row>
    <row r="123" spans="1:5" ht="12.75" customHeight="1">
      <c r="A123" s="76" t="s">
        <v>61</v>
      </c>
      <c r="B123" s="77" t="s">
        <v>62</v>
      </c>
      <c r="C123" s="69"/>
      <c r="D123" s="69"/>
      <c r="E123" s="297" t="e">
        <f t="shared" si="1"/>
        <v>#DIV/0!</v>
      </c>
    </row>
    <row r="124" spans="1:5" ht="12.75" customHeight="1">
      <c r="A124" s="76" t="s">
        <v>63</v>
      </c>
      <c r="B124" s="77" t="s">
        <v>64</v>
      </c>
      <c r="C124" s="69"/>
      <c r="D124" s="69"/>
      <c r="E124" s="297" t="e">
        <f t="shared" si="1"/>
        <v>#DIV/0!</v>
      </c>
    </row>
    <row r="125" spans="1:5" ht="12.75" customHeight="1">
      <c r="A125" s="76" t="s">
        <v>65</v>
      </c>
      <c r="B125" s="77" t="s">
        <v>66</v>
      </c>
      <c r="C125" s="69"/>
      <c r="D125" s="69"/>
      <c r="E125" s="297" t="e">
        <f t="shared" si="1"/>
        <v>#DIV/0!</v>
      </c>
    </row>
    <row r="126" spans="1:5" ht="12.75" customHeight="1">
      <c r="A126" s="76" t="s">
        <v>67</v>
      </c>
      <c r="B126" s="77" t="s">
        <v>68</v>
      </c>
      <c r="C126" s="69"/>
      <c r="D126" s="69"/>
      <c r="E126" s="297" t="e">
        <f t="shared" si="1"/>
        <v>#DIV/0!</v>
      </c>
    </row>
    <row r="127" spans="1:5" ht="12.75" customHeight="1">
      <c r="A127" s="76" t="s">
        <v>69</v>
      </c>
      <c r="B127" s="77" t="s">
        <v>70</v>
      </c>
      <c r="C127" s="69"/>
      <c r="D127" s="69"/>
      <c r="E127" s="297" t="e">
        <f t="shared" si="1"/>
        <v>#DIV/0!</v>
      </c>
    </row>
    <row r="128" spans="1:5" ht="12.75" customHeight="1">
      <c r="A128" s="76" t="s">
        <v>71</v>
      </c>
      <c r="B128" s="77" t="s">
        <v>72</v>
      </c>
      <c r="C128" s="69"/>
      <c r="D128" s="69"/>
      <c r="E128" s="297" t="e">
        <f t="shared" si="1"/>
        <v>#DIV/0!</v>
      </c>
    </row>
    <row r="129" spans="1:5" ht="12.75" customHeight="1">
      <c r="A129" s="76" t="s">
        <v>73</v>
      </c>
      <c r="B129" s="77" t="s">
        <v>74</v>
      </c>
      <c r="C129" s="69"/>
      <c r="D129" s="69"/>
      <c r="E129" s="297" t="e">
        <f t="shared" si="1"/>
        <v>#DIV/0!</v>
      </c>
    </row>
    <row r="130" spans="1:5" ht="12.75" customHeight="1">
      <c r="A130" s="76" t="s">
        <v>75</v>
      </c>
      <c r="B130" s="77" t="s">
        <v>76</v>
      </c>
      <c r="C130" s="69"/>
      <c r="D130" s="69"/>
      <c r="E130" s="297" t="e">
        <f t="shared" si="1"/>
        <v>#DIV/0!</v>
      </c>
    </row>
    <row r="131" spans="1:5" ht="12.75" customHeight="1">
      <c r="A131" s="76" t="s">
        <v>77</v>
      </c>
      <c r="B131" s="77" t="s">
        <v>78</v>
      </c>
      <c r="C131" s="69"/>
      <c r="D131" s="69"/>
      <c r="E131" s="297" t="e">
        <f t="shared" si="1"/>
        <v>#DIV/0!</v>
      </c>
    </row>
    <row r="132" spans="1:5" ht="12.75" customHeight="1">
      <c r="A132" s="76" t="s">
        <v>79</v>
      </c>
      <c r="B132" s="77" t="s">
        <v>80</v>
      </c>
      <c r="C132" s="69"/>
      <c r="D132" s="69"/>
      <c r="E132" s="297" t="e">
        <f t="shared" si="1"/>
        <v>#DIV/0!</v>
      </c>
    </row>
    <row r="133" spans="1:5" ht="12.75" customHeight="1">
      <c r="A133" s="76" t="s">
        <v>81</v>
      </c>
      <c r="B133" s="77" t="s">
        <v>82</v>
      </c>
      <c r="C133" s="69">
        <v>13473</v>
      </c>
      <c r="D133" s="69">
        <v>13500</v>
      </c>
      <c r="E133" s="297">
        <f aca="true" t="shared" si="2" ref="E133:E149">D133/C133*100</f>
        <v>100.2004008016032</v>
      </c>
    </row>
    <row r="134" spans="1:5" ht="12.75" customHeight="1">
      <c r="A134" s="76" t="s">
        <v>83</v>
      </c>
      <c r="B134" s="77" t="s">
        <v>84</v>
      </c>
      <c r="C134" s="69"/>
      <c r="D134" s="69"/>
      <c r="E134" s="297" t="e">
        <f t="shared" si="2"/>
        <v>#DIV/0!</v>
      </c>
    </row>
    <row r="135" spans="1:5" ht="12.75" customHeight="1">
      <c r="A135" s="76" t="s">
        <v>85</v>
      </c>
      <c r="B135" s="77" t="s">
        <v>86</v>
      </c>
      <c r="C135" s="69"/>
      <c r="D135" s="69"/>
      <c r="E135" s="297" t="e">
        <f t="shared" si="2"/>
        <v>#DIV/0!</v>
      </c>
    </row>
    <row r="136" spans="1:5" ht="12.75" customHeight="1">
      <c r="A136" s="47"/>
      <c r="B136" s="36" t="s">
        <v>42</v>
      </c>
      <c r="C136" s="27">
        <f>SUM(C137:C142)</f>
        <v>660</v>
      </c>
      <c r="D136" s="27">
        <f>SUM(D137:D142)</f>
        <v>660</v>
      </c>
      <c r="E136" s="296">
        <f t="shared" si="2"/>
        <v>100</v>
      </c>
    </row>
    <row r="137" spans="1:5" ht="12.75" customHeight="1">
      <c r="A137" s="67" t="s">
        <v>43</v>
      </c>
      <c r="B137" s="68" t="s">
        <v>44</v>
      </c>
      <c r="C137" s="69">
        <v>660</v>
      </c>
      <c r="D137" s="69">
        <v>660</v>
      </c>
      <c r="E137" s="297">
        <f t="shared" si="2"/>
        <v>100</v>
      </c>
    </row>
    <row r="138" spans="1:6" ht="12.75" customHeight="1">
      <c r="A138" s="67" t="s">
        <v>294</v>
      </c>
      <c r="B138" s="68" t="s">
        <v>314</v>
      </c>
      <c r="C138" s="69"/>
      <c r="D138" s="79"/>
      <c r="E138" s="297" t="e">
        <f t="shared" si="2"/>
        <v>#DIV/0!</v>
      </c>
      <c r="F138" s="321"/>
    </row>
    <row r="139" spans="1:5" ht="12.75" customHeight="1">
      <c r="A139" s="67" t="s">
        <v>45</v>
      </c>
      <c r="B139" s="68" t="s">
        <v>46</v>
      </c>
      <c r="C139" s="69"/>
      <c r="D139" s="69"/>
      <c r="E139" s="297" t="e">
        <f t="shared" si="2"/>
        <v>#DIV/0!</v>
      </c>
    </row>
    <row r="140" spans="1:5" ht="12.75" customHeight="1">
      <c r="A140" s="67" t="s">
        <v>47</v>
      </c>
      <c r="B140" s="68" t="s">
        <v>48</v>
      </c>
      <c r="C140" s="69"/>
      <c r="D140" s="69"/>
      <c r="E140" s="297" t="e">
        <f t="shared" si="2"/>
        <v>#DIV/0!</v>
      </c>
    </row>
    <row r="141" spans="1:5" ht="12.75" customHeight="1">
      <c r="A141" s="67" t="s">
        <v>49</v>
      </c>
      <c r="B141" s="68" t="s">
        <v>50</v>
      </c>
      <c r="C141" s="69"/>
      <c r="D141" s="69"/>
      <c r="E141" s="297" t="e">
        <f t="shared" si="2"/>
        <v>#DIV/0!</v>
      </c>
    </row>
    <row r="142" spans="1:5" ht="12.75" customHeight="1">
      <c r="A142" s="67" t="s">
        <v>51</v>
      </c>
      <c r="B142" s="68" t="s">
        <v>52</v>
      </c>
      <c r="C142" s="69"/>
      <c r="D142" s="69"/>
      <c r="E142" s="297" t="e">
        <f t="shared" si="2"/>
        <v>#DIV/0!</v>
      </c>
    </row>
    <row r="143" spans="1:5" ht="21" customHeight="1">
      <c r="A143" s="151"/>
      <c r="B143" s="152" t="s">
        <v>748</v>
      </c>
      <c r="C143" s="153">
        <f>C8+C19+C26+C54+C111+C118+C136</f>
        <v>271163</v>
      </c>
      <c r="D143" s="153">
        <f>D8+D19+D26+D54+D111+D118+D136</f>
        <v>272480</v>
      </c>
      <c r="E143" s="308">
        <f t="shared" si="2"/>
        <v>100.48568573146042</v>
      </c>
    </row>
    <row r="144" spans="1:5" ht="15" customHeight="1">
      <c r="A144" s="70"/>
      <c r="B144" s="71" t="s">
        <v>269</v>
      </c>
      <c r="C144" s="27"/>
      <c r="D144" s="27"/>
      <c r="E144" s="296"/>
    </row>
    <row r="145" spans="1:5" ht="12.75" customHeight="1">
      <c r="A145" s="67" t="s">
        <v>270</v>
      </c>
      <c r="B145" s="68" t="s">
        <v>271</v>
      </c>
      <c r="C145" s="69"/>
      <c r="D145" s="69"/>
      <c r="E145" s="297" t="e">
        <f t="shared" si="2"/>
        <v>#DIV/0!</v>
      </c>
    </row>
    <row r="146" spans="1:6" ht="12.75" customHeight="1">
      <c r="A146" s="67" t="s">
        <v>272</v>
      </c>
      <c r="B146" s="68" t="s">
        <v>273</v>
      </c>
      <c r="C146" s="69"/>
      <c r="D146" s="69"/>
      <c r="E146" s="297" t="e">
        <f t="shared" si="2"/>
        <v>#DIV/0!</v>
      </c>
      <c r="F146" s="336"/>
    </row>
    <row r="147" spans="1:5" ht="20.25" customHeight="1">
      <c r="A147" s="154"/>
      <c r="B147" s="152" t="s">
        <v>749</v>
      </c>
      <c r="C147" s="156">
        <f>C145+C146</f>
        <v>0</v>
      </c>
      <c r="D147" s="156">
        <f>D145+D146</f>
        <v>0</v>
      </c>
      <c r="E147" s="308" t="e">
        <f t="shared" si="2"/>
        <v>#DIV/0!</v>
      </c>
    </row>
    <row r="148" spans="1:5" ht="19.5" customHeight="1">
      <c r="A148" s="154"/>
      <c r="B148" s="152" t="s">
        <v>750</v>
      </c>
      <c r="C148" s="156">
        <f>C147+C143</f>
        <v>271163</v>
      </c>
      <c r="D148" s="156">
        <f>D147+D143</f>
        <v>272480</v>
      </c>
      <c r="E148" s="308">
        <f t="shared" si="2"/>
        <v>100.48568573146042</v>
      </c>
    </row>
    <row r="149" spans="1:5" ht="20.25" customHeight="1" thickBot="1">
      <c r="A149" s="78"/>
      <c r="B149" s="43" t="s">
        <v>526</v>
      </c>
      <c r="C149" s="199">
        <v>17203</v>
      </c>
      <c r="D149" s="199">
        <v>17300</v>
      </c>
      <c r="E149" s="301">
        <f t="shared" si="2"/>
        <v>100.56385514154509</v>
      </c>
    </row>
    <row r="150" spans="1:4" ht="12.75">
      <c r="A150" s="13"/>
      <c r="B150" s="3"/>
      <c r="C150" s="3"/>
      <c r="D150" s="3"/>
    </row>
    <row r="151" spans="1:4" ht="23.25" customHeight="1">
      <c r="A151" s="727" t="s">
        <v>740</v>
      </c>
      <c r="B151" s="727"/>
      <c r="C151" s="727"/>
      <c r="D151" s="727"/>
    </row>
    <row r="152" spans="1:4" ht="12.75">
      <c r="A152" s="729" t="s">
        <v>757</v>
      </c>
      <c r="B152" s="729"/>
      <c r="C152" s="729"/>
      <c r="D152" s="729"/>
    </row>
  </sheetData>
  <sheetProtection/>
  <mergeCells count="3">
    <mergeCell ref="A151:D151"/>
    <mergeCell ref="A2:C2"/>
    <mergeCell ref="A152:D152"/>
  </mergeCells>
  <printOptions/>
  <pageMargins left="0.7" right="0.7" top="0.75" bottom="0.75" header="0.3" footer="0.3"/>
  <pageSetup horizontalDpi="600" verticalDpi="600" orientation="portrait" paperSize="9" scale="92" r:id="rId1"/>
  <headerFooter>
    <oddFooter>&amp;R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D15">
      <selection activeCell="G29" sqref="G29"/>
    </sheetView>
  </sheetViews>
  <sheetFormatPr defaultColWidth="9.140625" defaultRowHeight="12.75"/>
  <cols>
    <col min="1" max="2" width="9.140625" style="7" customWidth="1"/>
    <col min="3" max="3" width="51.00390625" style="7" customWidth="1"/>
    <col min="4" max="4" width="11.57421875" style="7" customWidth="1"/>
    <col min="5" max="5" width="10.7109375" style="7" customWidth="1"/>
    <col min="6" max="6" width="10.28125" style="7" customWidth="1"/>
    <col min="7" max="16384" width="9.140625" style="7" customWidth="1"/>
  </cols>
  <sheetData>
    <row r="1" spans="1:2" ht="12.75">
      <c r="A1" s="48" t="s">
        <v>589</v>
      </c>
      <c r="B1" s="48"/>
    </row>
    <row r="2" spans="1:6" ht="13.5" thickBot="1">
      <c r="A2" s="48" t="s">
        <v>814</v>
      </c>
      <c r="F2" s="22" t="s">
        <v>348</v>
      </c>
    </row>
    <row r="3" spans="1:6" ht="50.25" customHeight="1">
      <c r="A3" s="37" t="s">
        <v>662</v>
      </c>
      <c r="B3" s="32" t="s">
        <v>663</v>
      </c>
      <c r="C3" s="49" t="s">
        <v>406</v>
      </c>
      <c r="D3" s="38" t="s">
        <v>765</v>
      </c>
      <c r="E3" s="402" t="s">
        <v>764</v>
      </c>
      <c r="F3" s="19" t="s">
        <v>746</v>
      </c>
    </row>
    <row r="4" spans="1:6" ht="19.5" customHeight="1">
      <c r="A4" s="50"/>
      <c r="B4" s="51"/>
      <c r="C4" s="239" t="s">
        <v>489</v>
      </c>
      <c r="D4" s="240">
        <f>D5+D6+D7+D8+D11+D12+D13+D14</f>
        <v>4611</v>
      </c>
      <c r="E4" s="240">
        <f>E5+E6+E7+E8+E11+E12+E13+E14</f>
        <v>4670</v>
      </c>
      <c r="F4" s="296">
        <f>E4/D4*100</f>
        <v>101.27954890479289</v>
      </c>
    </row>
    <row r="5" spans="1:6" ht="19.5" customHeight="1">
      <c r="A5" s="160" t="s">
        <v>422</v>
      </c>
      <c r="B5" s="161"/>
      <c r="C5" s="157" t="s">
        <v>527</v>
      </c>
      <c r="D5" s="158">
        <v>72</v>
      </c>
      <c r="E5" s="162">
        <v>80</v>
      </c>
      <c r="F5" s="297">
        <f aca="true" t="shared" si="0" ref="F5:F34">E5/D5*100</f>
        <v>111.11111111111111</v>
      </c>
    </row>
    <row r="6" spans="1:6" ht="19.5" customHeight="1">
      <c r="A6" s="160" t="s">
        <v>423</v>
      </c>
      <c r="B6" s="161"/>
      <c r="C6" s="157" t="s">
        <v>528</v>
      </c>
      <c r="D6" s="158">
        <v>125</v>
      </c>
      <c r="E6" s="162">
        <v>130</v>
      </c>
      <c r="F6" s="297">
        <f t="shared" si="0"/>
        <v>104</v>
      </c>
    </row>
    <row r="7" spans="1:6" ht="19.5" customHeight="1">
      <c r="A7" s="160" t="s">
        <v>424</v>
      </c>
      <c r="B7" s="161"/>
      <c r="C7" s="157" t="s">
        <v>529</v>
      </c>
      <c r="D7" s="158">
        <v>2284</v>
      </c>
      <c r="E7" s="162">
        <v>2300</v>
      </c>
      <c r="F7" s="297">
        <f t="shared" si="0"/>
        <v>100.70052539404553</v>
      </c>
    </row>
    <row r="8" spans="1:6" ht="25.5" customHeight="1">
      <c r="A8" s="164" t="s">
        <v>425</v>
      </c>
      <c r="B8" s="165"/>
      <c r="C8" s="159" t="s">
        <v>530</v>
      </c>
      <c r="D8" s="166">
        <f>D9+D10</f>
        <v>1931</v>
      </c>
      <c r="E8" s="166">
        <f>E9+E10</f>
        <v>1950</v>
      </c>
      <c r="F8" s="299">
        <f t="shared" si="0"/>
        <v>100.98394614189539</v>
      </c>
    </row>
    <row r="9" spans="1:9" ht="19.5" customHeight="1">
      <c r="A9" s="160">
        <v>2200046</v>
      </c>
      <c r="B9" s="161">
        <v>12</v>
      </c>
      <c r="C9" s="157" t="s">
        <v>364</v>
      </c>
      <c r="D9" s="158"/>
      <c r="E9" s="162"/>
      <c r="F9" s="297" t="e">
        <f t="shared" si="0"/>
        <v>#DIV/0!</v>
      </c>
      <c r="G9" s="8"/>
      <c r="H9" s="8"/>
      <c r="I9" s="8"/>
    </row>
    <row r="10" spans="1:9" ht="25.5" customHeight="1">
      <c r="A10" s="160">
        <v>2200046</v>
      </c>
      <c r="B10" s="163" t="s">
        <v>627</v>
      </c>
      <c r="C10" s="157" t="s">
        <v>531</v>
      </c>
      <c r="D10" s="158">
        <v>1931</v>
      </c>
      <c r="E10" s="162">
        <v>1950</v>
      </c>
      <c r="F10" s="297">
        <f t="shared" si="0"/>
        <v>100.98394614189539</v>
      </c>
      <c r="G10" s="53"/>
      <c r="H10" s="54"/>
      <c r="I10" s="55"/>
    </row>
    <row r="11" spans="1:9" ht="28.5" customHeight="1">
      <c r="A11" s="160" t="s">
        <v>426</v>
      </c>
      <c r="B11" s="161"/>
      <c r="C11" s="157" t="s">
        <v>532</v>
      </c>
      <c r="D11" s="158">
        <v>191</v>
      </c>
      <c r="E11" s="162">
        <v>200</v>
      </c>
      <c r="F11" s="297">
        <f t="shared" si="0"/>
        <v>104.71204188481676</v>
      </c>
      <c r="G11" s="53"/>
      <c r="H11" s="54"/>
      <c r="I11" s="8"/>
    </row>
    <row r="12" spans="1:6" ht="19.5" customHeight="1">
      <c r="A12" s="160" t="s">
        <v>428</v>
      </c>
      <c r="B12" s="161"/>
      <c r="C12" s="157" t="s">
        <v>427</v>
      </c>
      <c r="D12" s="158">
        <v>8</v>
      </c>
      <c r="E12" s="162">
        <v>10</v>
      </c>
      <c r="F12" s="297">
        <f t="shared" si="0"/>
        <v>125</v>
      </c>
    </row>
    <row r="13" spans="1:6" ht="24.75" customHeight="1">
      <c r="A13" s="554">
        <v>2200129</v>
      </c>
      <c r="B13" s="462"/>
      <c r="C13" s="463" t="s">
        <v>789</v>
      </c>
      <c r="D13" s="368"/>
      <c r="E13" s="368"/>
      <c r="F13" s="335" t="e">
        <f t="shared" si="0"/>
        <v>#DIV/0!</v>
      </c>
    </row>
    <row r="14" spans="1:6" ht="27.75" customHeight="1">
      <c r="A14" s="554">
        <v>2200130</v>
      </c>
      <c r="B14" s="462"/>
      <c r="C14" s="463" t="s">
        <v>790</v>
      </c>
      <c r="D14" s="368">
        <v>0</v>
      </c>
      <c r="E14" s="368"/>
      <c r="F14" s="335" t="e">
        <f t="shared" si="0"/>
        <v>#DIV/0!</v>
      </c>
    </row>
    <row r="15" spans="1:6" ht="19.5" customHeight="1">
      <c r="A15" s="160"/>
      <c r="B15" s="161"/>
      <c r="C15" s="159" t="s">
        <v>638</v>
      </c>
      <c r="D15" s="166">
        <v>3595</v>
      </c>
      <c r="E15" s="167">
        <v>3600</v>
      </c>
      <c r="F15" s="299">
        <f t="shared" si="0"/>
        <v>100.13908205841446</v>
      </c>
    </row>
    <row r="16" spans="1:6" ht="19.5" customHeight="1">
      <c r="A16" s="241"/>
      <c r="B16" s="242"/>
      <c r="C16" s="239" t="s">
        <v>501</v>
      </c>
      <c r="D16" s="240">
        <f>D17+D18+D19</f>
        <v>0</v>
      </c>
      <c r="E16" s="240">
        <f>E17+E18+E19</f>
        <v>0</v>
      </c>
      <c r="F16" s="296" t="e">
        <f t="shared" si="0"/>
        <v>#DIV/0!</v>
      </c>
    </row>
    <row r="17" spans="1:6" ht="19.5" customHeight="1">
      <c r="A17" s="160">
        <v>2400810</v>
      </c>
      <c r="B17" s="161"/>
      <c r="C17" s="157" t="s">
        <v>485</v>
      </c>
      <c r="D17" s="158"/>
      <c r="E17" s="162"/>
      <c r="F17" s="297" t="e">
        <f t="shared" si="0"/>
        <v>#DIV/0!</v>
      </c>
    </row>
    <row r="18" spans="1:6" ht="19.5" customHeight="1">
      <c r="A18" s="160">
        <v>2400828</v>
      </c>
      <c r="B18" s="161"/>
      <c r="C18" s="157" t="s">
        <v>486</v>
      </c>
      <c r="D18" s="158"/>
      <c r="E18" s="162"/>
      <c r="F18" s="297" t="e">
        <f t="shared" si="0"/>
        <v>#DIV/0!</v>
      </c>
    </row>
    <row r="19" spans="1:6" ht="19.5" customHeight="1">
      <c r="A19" s="160">
        <v>2400836</v>
      </c>
      <c r="B19" s="161"/>
      <c r="C19" s="157" t="s">
        <v>487</v>
      </c>
      <c r="D19" s="158"/>
      <c r="E19" s="162"/>
      <c r="F19" s="297" t="e">
        <f t="shared" si="0"/>
        <v>#DIV/0!</v>
      </c>
    </row>
    <row r="20" spans="1:6" ht="19.5" customHeight="1" thickBot="1">
      <c r="A20" s="168"/>
      <c r="B20" s="169"/>
      <c r="C20" s="170" t="s">
        <v>639</v>
      </c>
      <c r="D20" s="171"/>
      <c r="E20" s="172"/>
      <c r="F20" s="301" t="e">
        <f t="shared" si="0"/>
        <v>#DIV/0!</v>
      </c>
    </row>
    <row r="21" spans="1:6" ht="15.75" customHeight="1">
      <c r="A21" s="730" t="s">
        <v>690</v>
      </c>
      <c r="B21" s="730"/>
      <c r="C21" s="730"/>
      <c r="D21" s="730"/>
      <c r="E21" s="730"/>
      <c r="F21" s="20"/>
    </row>
    <row r="22" spans="1:6" ht="15.75" customHeight="1">
      <c r="A22" s="54"/>
      <c r="B22" s="54"/>
      <c r="C22" s="54"/>
      <c r="F22" s="20"/>
    </row>
    <row r="23" spans="1:6" ht="15.75" customHeight="1">
      <c r="A23" s="56" t="s">
        <v>590</v>
      </c>
      <c r="B23" s="56"/>
      <c r="C23" s="54"/>
      <c r="F23" s="20"/>
    </row>
    <row r="24" spans="1:6" ht="15.75" customHeight="1" thickBot="1">
      <c r="A24" s="57"/>
      <c r="B24" s="57"/>
      <c r="C24" s="54"/>
      <c r="F24" s="22" t="s">
        <v>661</v>
      </c>
    </row>
    <row r="25" spans="1:6" ht="38.25" customHeight="1">
      <c r="A25" s="37" t="s">
        <v>662</v>
      </c>
      <c r="B25" s="32" t="s">
        <v>663</v>
      </c>
      <c r="C25" s="49" t="s">
        <v>406</v>
      </c>
      <c r="D25" s="38" t="s">
        <v>765</v>
      </c>
      <c r="E25" s="402" t="s">
        <v>764</v>
      </c>
      <c r="F25" s="21" t="s">
        <v>746</v>
      </c>
    </row>
    <row r="26" spans="1:8" ht="19.5" customHeight="1">
      <c r="A26" s="264"/>
      <c r="B26" s="265"/>
      <c r="C26" s="52" t="s">
        <v>429</v>
      </c>
      <c r="D26" s="240">
        <f>SUM(D27:D33)</f>
        <v>3501</v>
      </c>
      <c r="E26" s="240">
        <f>SUM(E27:E33)</f>
        <v>3525</v>
      </c>
      <c r="F26" s="296">
        <f t="shared" si="0"/>
        <v>100.68551842330761</v>
      </c>
      <c r="H26" s="7">
        <f>E26-E33</f>
        <v>3525</v>
      </c>
    </row>
    <row r="27" spans="1:6" ht="19.5" customHeight="1">
      <c r="A27" s="266" t="s">
        <v>431</v>
      </c>
      <c r="B27" s="42"/>
      <c r="C27" s="267" t="s">
        <v>430</v>
      </c>
      <c r="D27" s="158"/>
      <c r="E27" s="162"/>
      <c r="F27" s="297" t="e">
        <f t="shared" si="0"/>
        <v>#DIV/0!</v>
      </c>
    </row>
    <row r="28" spans="1:6" ht="19.5" customHeight="1">
      <c r="A28" s="266" t="s">
        <v>435</v>
      </c>
      <c r="B28" s="42"/>
      <c r="C28" s="267" t="s">
        <v>434</v>
      </c>
      <c r="D28" s="158"/>
      <c r="E28" s="162"/>
      <c r="F28" s="297" t="e">
        <f t="shared" si="0"/>
        <v>#DIV/0!</v>
      </c>
    </row>
    <row r="29" spans="1:6" ht="19.5" customHeight="1">
      <c r="A29" s="266" t="s">
        <v>433</v>
      </c>
      <c r="B29" s="42"/>
      <c r="C29" s="267" t="s">
        <v>432</v>
      </c>
      <c r="D29" s="158">
        <v>2</v>
      </c>
      <c r="E29" s="162">
        <v>5</v>
      </c>
      <c r="F29" s="297">
        <f t="shared" si="0"/>
        <v>250</v>
      </c>
    </row>
    <row r="30" spans="1:6" ht="19.5" customHeight="1">
      <c r="A30" s="266" t="s">
        <v>391</v>
      </c>
      <c r="B30" s="42"/>
      <c r="C30" s="267" t="s">
        <v>417</v>
      </c>
      <c r="D30" s="158">
        <v>3038</v>
      </c>
      <c r="E30" s="162">
        <v>3050</v>
      </c>
      <c r="F30" s="297">
        <f t="shared" si="0"/>
        <v>100.39499670836076</v>
      </c>
    </row>
    <row r="31" spans="1:6" ht="19.5" customHeight="1">
      <c r="A31" s="266">
        <v>2200103</v>
      </c>
      <c r="B31" s="42" t="s">
        <v>627</v>
      </c>
      <c r="C31" s="267" t="s">
        <v>477</v>
      </c>
      <c r="D31" s="158">
        <v>461</v>
      </c>
      <c r="E31" s="162">
        <v>470</v>
      </c>
      <c r="F31" s="297">
        <f t="shared" si="0"/>
        <v>101.95227765726682</v>
      </c>
    </row>
    <row r="32" spans="1:6" ht="19.5" customHeight="1">
      <c r="A32" s="380">
        <v>1300043</v>
      </c>
      <c r="B32" s="366"/>
      <c r="C32" s="367" t="s">
        <v>778</v>
      </c>
      <c r="D32" s="368"/>
      <c r="E32" s="368"/>
      <c r="F32" s="330" t="e">
        <f t="shared" si="0"/>
        <v>#DIV/0!</v>
      </c>
    </row>
    <row r="33" spans="1:6" ht="25.5" customHeight="1">
      <c r="A33" s="380">
        <v>2200128</v>
      </c>
      <c r="B33" s="366"/>
      <c r="C33" s="367" t="s">
        <v>791</v>
      </c>
      <c r="D33" s="368"/>
      <c r="E33" s="368"/>
      <c r="F33" s="330" t="e">
        <f t="shared" si="0"/>
        <v>#DIV/0!</v>
      </c>
    </row>
    <row r="34" spans="1:6" ht="19.5" customHeight="1" thickBot="1">
      <c r="A34" s="268"/>
      <c r="B34" s="269"/>
      <c r="C34" s="270" t="s">
        <v>640</v>
      </c>
      <c r="D34" s="171">
        <v>3185</v>
      </c>
      <c r="E34" s="172">
        <v>3200</v>
      </c>
      <c r="F34" s="301">
        <f t="shared" si="0"/>
        <v>100.47095761381475</v>
      </c>
    </row>
    <row r="35" ht="12.75">
      <c r="F35" s="20"/>
    </row>
    <row r="36" spans="2:6" ht="12.75">
      <c r="B36" s="7" t="s">
        <v>310</v>
      </c>
      <c r="F36" s="20"/>
    </row>
    <row r="37" spans="2:6" ht="12.75">
      <c r="B37" s="309"/>
      <c r="C37" s="309"/>
      <c r="F37" s="20"/>
    </row>
    <row r="38" spans="2:6" ht="12.75">
      <c r="B38" s="309"/>
      <c r="C38" s="309"/>
      <c r="F38" s="20"/>
    </row>
    <row r="39" ht="12.75">
      <c r="F39" s="20"/>
    </row>
    <row r="40" ht="12.75">
      <c r="F40" s="20"/>
    </row>
    <row r="41" ht="12.75">
      <c r="F41" s="20"/>
    </row>
    <row r="42" ht="12.75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9" ht="12.75">
      <c r="D49" s="22"/>
    </row>
  </sheetData>
  <sheetProtection/>
  <mergeCells count="1">
    <mergeCell ref="A21:E21"/>
  </mergeCells>
  <printOptions/>
  <pageMargins left="0" right="0" top="0" bottom="0" header="0.5" footer="0.5"/>
  <pageSetup horizontalDpi="1200" verticalDpi="1200" orientation="portrait" paperSize="9" scale="90" r:id="rId3"/>
  <ignoredErrors>
    <ignoredError sqref="A5:A12 B10 A29 A27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4">
      <selection activeCell="A26" sqref="A26"/>
    </sheetView>
  </sheetViews>
  <sheetFormatPr defaultColWidth="9.140625" defaultRowHeight="12.75"/>
  <cols>
    <col min="1" max="1" width="8.00390625" style="3" customWidth="1"/>
    <col min="2" max="2" width="9.421875" style="9" customWidth="1"/>
    <col min="3" max="3" width="51.00390625" style="3" customWidth="1"/>
    <col min="4" max="4" width="11.421875" style="3" customWidth="1"/>
    <col min="5" max="5" width="10.421875" style="3" customWidth="1"/>
    <col min="6" max="16384" width="9.140625" style="3" customWidth="1"/>
  </cols>
  <sheetData>
    <row r="1" spans="1:2" ht="15.75" customHeight="1">
      <c r="A1" s="11" t="s">
        <v>591</v>
      </c>
      <c r="B1" s="39"/>
    </row>
    <row r="2" spans="1:6" ht="15.75" customHeight="1" thickBot="1">
      <c r="A2" s="11" t="s">
        <v>814</v>
      </c>
      <c r="F2" s="23" t="s">
        <v>349</v>
      </c>
    </row>
    <row r="3" spans="1:6" ht="48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ht="19.5" customHeight="1">
      <c r="A4" s="34"/>
      <c r="B4" s="35"/>
      <c r="C4" s="178" t="s">
        <v>436</v>
      </c>
      <c r="D4" s="271">
        <f>SUM(D5:D12)</f>
        <v>7960</v>
      </c>
      <c r="E4" s="271">
        <f>SUM(E5:E12)</f>
        <v>8593</v>
      </c>
      <c r="F4" s="296">
        <f>E4/D4*100</f>
        <v>107.95226130653266</v>
      </c>
    </row>
    <row r="5" spans="1:6" ht="19.5" customHeight="1">
      <c r="A5" s="173" t="s">
        <v>438</v>
      </c>
      <c r="B5" s="163"/>
      <c r="C5" s="174" t="s">
        <v>437</v>
      </c>
      <c r="D5" s="15">
        <v>3030</v>
      </c>
      <c r="E5" s="175">
        <v>3050</v>
      </c>
      <c r="F5" s="297">
        <f aca="true" t="shared" si="0" ref="F5:F29">E5/D5*100</f>
        <v>100.66006600660067</v>
      </c>
    </row>
    <row r="6" spans="1:6" ht="19.5" customHeight="1">
      <c r="A6" s="173">
        <v>1400019</v>
      </c>
      <c r="B6" s="163" t="s">
        <v>622</v>
      </c>
      <c r="C6" s="174" t="s">
        <v>478</v>
      </c>
      <c r="D6" s="176">
        <v>2722</v>
      </c>
      <c r="E6" s="175">
        <v>2800</v>
      </c>
      <c r="F6" s="297">
        <f t="shared" si="0"/>
        <v>102.86554004408524</v>
      </c>
    </row>
    <row r="7" spans="1:6" ht="19.5" customHeight="1">
      <c r="A7" s="160" t="s">
        <v>391</v>
      </c>
      <c r="B7" s="163"/>
      <c r="C7" s="157" t="s">
        <v>417</v>
      </c>
      <c r="D7" s="176">
        <v>1625</v>
      </c>
      <c r="E7" s="175">
        <v>1650</v>
      </c>
      <c r="F7" s="297">
        <f t="shared" si="0"/>
        <v>101.53846153846153</v>
      </c>
    </row>
    <row r="8" spans="1:6" ht="19.5" customHeight="1">
      <c r="A8" s="160" t="s">
        <v>392</v>
      </c>
      <c r="B8" s="163"/>
      <c r="C8" s="157" t="s">
        <v>476</v>
      </c>
      <c r="D8" s="176">
        <v>279</v>
      </c>
      <c r="E8" s="175">
        <v>280</v>
      </c>
      <c r="F8" s="297">
        <f t="shared" si="0"/>
        <v>100.35842293906809</v>
      </c>
    </row>
    <row r="9" spans="1:6" ht="19.5" customHeight="1">
      <c r="A9" s="173" t="s">
        <v>431</v>
      </c>
      <c r="B9" s="163"/>
      <c r="C9" s="174" t="s">
        <v>479</v>
      </c>
      <c r="D9" s="176"/>
      <c r="E9" s="175">
        <v>100</v>
      </c>
      <c r="F9" s="297" t="e">
        <f t="shared" si="0"/>
        <v>#DIV/0!</v>
      </c>
    </row>
    <row r="10" spans="1:6" ht="25.5" customHeight="1">
      <c r="A10" s="173" t="s">
        <v>435</v>
      </c>
      <c r="B10" s="163"/>
      <c r="C10" s="174" t="s">
        <v>480</v>
      </c>
      <c r="D10" s="176">
        <v>304</v>
      </c>
      <c r="E10" s="175">
        <v>310</v>
      </c>
      <c r="F10" s="297">
        <f t="shared" si="0"/>
        <v>101.9736842105263</v>
      </c>
    </row>
    <row r="11" spans="1:6" ht="19.5" customHeight="1">
      <c r="A11" s="380">
        <v>1200056</v>
      </c>
      <c r="B11" s="366"/>
      <c r="C11" s="367" t="s">
        <v>769</v>
      </c>
      <c r="D11" s="331">
        <v>0</v>
      </c>
      <c r="E11" s="331">
        <v>400</v>
      </c>
      <c r="F11" s="330" t="e">
        <f t="shared" si="0"/>
        <v>#DIV/0!</v>
      </c>
    </row>
    <row r="12" spans="1:6" ht="19.5" customHeight="1">
      <c r="A12" s="381">
        <v>1200055</v>
      </c>
      <c r="B12" s="378"/>
      <c r="C12" s="367" t="s">
        <v>768</v>
      </c>
      <c r="D12" s="331">
        <v>0</v>
      </c>
      <c r="E12" s="331">
        <v>3</v>
      </c>
      <c r="F12" s="330" t="e">
        <f t="shared" si="0"/>
        <v>#DIV/0!</v>
      </c>
    </row>
    <row r="13" spans="1:6" ht="19.5" customHeight="1">
      <c r="A13" s="34"/>
      <c r="B13" s="35"/>
      <c r="C13" s="178" t="s">
        <v>484</v>
      </c>
      <c r="D13" s="179">
        <f>SUM(D14:D21)</f>
        <v>3935</v>
      </c>
      <c r="E13" s="179">
        <f>SUM(E14:E21)</f>
        <v>4450</v>
      </c>
      <c r="F13" s="296">
        <f t="shared" si="0"/>
        <v>113.0876747141042</v>
      </c>
    </row>
    <row r="14" spans="1:6" ht="24.75" customHeight="1">
      <c r="A14" s="173">
        <v>1000165</v>
      </c>
      <c r="B14" s="163"/>
      <c r="C14" s="174" t="s">
        <v>508</v>
      </c>
      <c r="D14" s="176">
        <v>12</v>
      </c>
      <c r="E14" s="175">
        <v>15</v>
      </c>
      <c r="F14" s="297">
        <f t="shared" si="0"/>
        <v>125</v>
      </c>
    </row>
    <row r="15" spans="1:6" ht="24.75" customHeight="1">
      <c r="A15" s="173" t="s">
        <v>440</v>
      </c>
      <c r="B15" s="163"/>
      <c r="C15" s="174" t="s">
        <v>439</v>
      </c>
      <c r="D15" s="176">
        <v>2</v>
      </c>
      <c r="E15" s="175">
        <v>5</v>
      </c>
      <c r="F15" s="297">
        <f t="shared" si="0"/>
        <v>250</v>
      </c>
    </row>
    <row r="16" spans="1:6" ht="24.75" customHeight="1">
      <c r="A16" s="173" t="s">
        <v>442</v>
      </c>
      <c r="B16" s="163"/>
      <c r="C16" s="174" t="s">
        <v>441</v>
      </c>
      <c r="D16" s="176"/>
      <c r="E16" s="175"/>
      <c r="F16" s="297" t="e">
        <f t="shared" si="0"/>
        <v>#DIV/0!</v>
      </c>
    </row>
    <row r="17" spans="1:6" ht="24.75" customHeight="1">
      <c r="A17" s="173">
        <v>1000116</v>
      </c>
      <c r="B17" s="163" t="s">
        <v>354</v>
      </c>
      <c r="C17" s="174" t="s">
        <v>533</v>
      </c>
      <c r="D17" s="176">
        <v>3650</v>
      </c>
      <c r="E17" s="175">
        <v>3650</v>
      </c>
      <c r="F17" s="297">
        <f t="shared" si="0"/>
        <v>100</v>
      </c>
    </row>
    <row r="18" spans="1:6" ht="24.75" customHeight="1">
      <c r="A18" s="173">
        <v>1000116</v>
      </c>
      <c r="B18" s="163" t="s">
        <v>353</v>
      </c>
      <c r="C18" s="174" t="s">
        <v>534</v>
      </c>
      <c r="D18" s="176">
        <v>271</v>
      </c>
      <c r="E18" s="175">
        <v>280</v>
      </c>
      <c r="F18" s="297">
        <f t="shared" si="0"/>
        <v>103.3210332103321</v>
      </c>
    </row>
    <row r="19" spans="1:6" ht="24.75" customHeight="1">
      <c r="A19" s="173" t="s">
        <v>403</v>
      </c>
      <c r="B19" s="163"/>
      <c r="C19" s="174" t="s">
        <v>522</v>
      </c>
      <c r="D19" s="176"/>
      <c r="E19" s="175"/>
      <c r="F19" s="297" t="e">
        <f t="shared" si="0"/>
        <v>#DIV/0!</v>
      </c>
    </row>
    <row r="20" spans="1:6" ht="24.75" customHeight="1">
      <c r="A20" s="173">
        <v>1000272</v>
      </c>
      <c r="B20" s="163"/>
      <c r="C20" s="174" t="s">
        <v>518</v>
      </c>
      <c r="D20" s="176"/>
      <c r="E20" s="175"/>
      <c r="F20" s="297" t="e">
        <f t="shared" si="0"/>
        <v>#DIV/0!</v>
      </c>
    </row>
    <row r="21" spans="1:6" ht="24.75" customHeight="1">
      <c r="A21" s="380">
        <v>1200057</v>
      </c>
      <c r="B21" s="366"/>
      <c r="C21" s="367" t="s">
        <v>770</v>
      </c>
      <c r="D21" s="331">
        <v>0</v>
      </c>
      <c r="E21" s="331">
        <v>500</v>
      </c>
      <c r="F21" s="330" t="e">
        <f t="shared" si="0"/>
        <v>#DIV/0!</v>
      </c>
    </row>
    <row r="22" spans="1:6" ht="19.5" customHeight="1">
      <c r="A22" s="66"/>
      <c r="B22" s="177"/>
      <c r="C22" s="178" t="s">
        <v>420</v>
      </c>
      <c r="D22" s="179">
        <f>D23+D24</f>
        <v>0</v>
      </c>
      <c r="E22" s="179">
        <f>E23+E24</f>
        <v>0</v>
      </c>
      <c r="F22" s="296" t="e">
        <f t="shared" si="0"/>
        <v>#DIV/0!</v>
      </c>
    </row>
    <row r="23" spans="1:6" ht="19.5" customHeight="1">
      <c r="A23" s="88">
        <v>1000215</v>
      </c>
      <c r="B23" s="180"/>
      <c r="C23" s="176" t="s">
        <v>409</v>
      </c>
      <c r="D23" s="176"/>
      <c r="E23" s="175"/>
      <c r="F23" s="297" t="e">
        <f t="shared" si="0"/>
        <v>#DIV/0!</v>
      </c>
    </row>
    <row r="24" spans="1:6" ht="19.5" customHeight="1">
      <c r="A24" s="181">
        <v>1000207</v>
      </c>
      <c r="B24" s="182"/>
      <c r="C24" s="183" t="s">
        <v>410</v>
      </c>
      <c r="D24" s="183">
        <f>SUM(D25:D29)</f>
        <v>0</v>
      </c>
      <c r="E24" s="183">
        <f>SUM(E25:E29)</f>
        <v>0</v>
      </c>
      <c r="F24" s="299" t="e">
        <f t="shared" si="0"/>
        <v>#DIV/0!</v>
      </c>
    </row>
    <row r="25" spans="1:6" ht="19.5" customHeight="1">
      <c r="A25" s="216">
        <v>1000207</v>
      </c>
      <c r="B25" s="217" t="s">
        <v>736</v>
      </c>
      <c r="C25" s="218" t="s">
        <v>733</v>
      </c>
      <c r="D25" s="219">
        <v>0</v>
      </c>
      <c r="E25" s="220">
        <v>0</v>
      </c>
      <c r="F25" s="298" t="e">
        <f t="shared" si="0"/>
        <v>#DIV/0!</v>
      </c>
    </row>
    <row r="26" spans="1:6" ht="19.5" customHeight="1">
      <c r="A26" s="216">
        <v>1000207</v>
      </c>
      <c r="B26" s="217" t="s">
        <v>736</v>
      </c>
      <c r="C26" s="218" t="s">
        <v>734</v>
      </c>
      <c r="D26" s="219">
        <v>0</v>
      </c>
      <c r="E26" s="220">
        <v>0</v>
      </c>
      <c r="F26" s="298" t="e">
        <f t="shared" si="0"/>
        <v>#DIV/0!</v>
      </c>
    </row>
    <row r="27" spans="1:6" ht="19.5" customHeight="1">
      <c r="A27" s="216">
        <v>1000207</v>
      </c>
      <c r="B27" s="217" t="s">
        <v>736</v>
      </c>
      <c r="C27" s="218" t="s">
        <v>735</v>
      </c>
      <c r="D27" s="219">
        <v>0</v>
      </c>
      <c r="E27" s="220">
        <v>0</v>
      </c>
      <c r="F27" s="298" t="e">
        <f t="shared" si="0"/>
        <v>#DIV/0!</v>
      </c>
    </row>
    <row r="28" spans="1:6" ht="19.5" customHeight="1">
      <c r="A28" s="88">
        <v>1000207</v>
      </c>
      <c r="B28" s="180" t="s">
        <v>627</v>
      </c>
      <c r="C28" s="176" t="s">
        <v>418</v>
      </c>
      <c r="D28" s="176"/>
      <c r="E28" s="175"/>
      <c r="F28" s="297" t="e">
        <f t="shared" si="0"/>
        <v>#DIV/0!</v>
      </c>
    </row>
    <row r="29" spans="1:6" ht="19.5" customHeight="1" thickBot="1">
      <c r="A29" s="90">
        <v>1000207</v>
      </c>
      <c r="B29" s="186" t="s">
        <v>624</v>
      </c>
      <c r="C29" s="187" t="s">
        <v>419</v>
      </c>
      <c r="D29" s="187"/>
      <c r="E29" s="188"/>
      <c r="F29" s="300" t="e">
        <f t="shared" si="0"/>
        <v>#DIV/0!</v>
      </c>
    </row>
    <row r="30" spans="6:7" ht="19.5" customHeight="1">
      <c r="F30" s="310"/>
      <c r="G30" s="4"/>
    </row>
    <row r="31" spans="6:7" ht="12.75">
      <c r="F31" s="24"/>
      <c r="G31" s="4"/>
    </row>
    <row r="32" spans="6:7" ht="12.75">
      <c r="F32" s="24"/>
      <c r="G32" s="4"/>
    </row>
    <row r="33" spans="6:7" ht="12.75">
      <c r="F33" s="24"/>
      <c r="G33" s="4"/>
    </row>
    <row r="34" spans="6:7" ht="12.75">
      <c r="F34" s="24"/>
      <c r="G34" s="4"/>
    </row>
    <row r="35" spans="6:7" ht="12.75">
      <c r="F35" s="24"/>
      <c r="G35" s="4"/>
    </row>
    <row r="36" spans="6:7" ht="12.75">
      <c r="F36" s="24"/>
      <c r="G36" s="4"/>
    </row>
    <row r="37" spans="6:7" ht="12.75">
      <c r="F37" s="24"/>
      <c r="G37" s="4"/>
    </row>
    <row r="38" spans="6:7" ht="12.75">
      <c r="F38" s="24"/>
      <c r="G38" s="4"/>
    </row>
    <row r="39" spans="6:7" ht="12.75">
      <c r="F39" s="24"/>
      <c r="G39" s="4"/>
    </row>
    <row r="40" spans="6:7" ht="12.75">
      <c r="F40" s="24"/>
      <c r="G40" s="4"/>
    </row>
    <row r="41" spans="6:7" ht="12.75">
      <c r="F41" s="24"/>
      <c r="G41" s="4"/>
    </row>
    <row r="42" spans="6:7" ht="12.75">
      <c r="F42" s="24"/>
      <c r="G42" s="4"/>
    </row>
    <row r="43" spans="6:7" ht="12.75">
      <c r="F43" s="24"/>
      <c r="G43" s="4"/>
    </row>
    <row r="44" spans="6:7" ht="12.75">
      <c r="F44" s="24"/>
      <c r="G44" s="4"/>
    </row>
    <row r="45" spans="6:7" ht="12.75">
      <c r="F45" s="24"/>
      <c r="G45" s="4"/>
    </row>
    <row r="46" spans="6:7" ht="12.75">
      <c r="F46" s="24"/>
      <c r="G46" s="4"/>
    </row>
    <row r="47" spans="6:7" ht="12.75">
      <c r="F47" s="24"/>
      <c r="G47" s="4"/>
    </row>
    <row r="48" spans="6:7" ht="12.75">
      <c r="F48" s="4"/>
      <c r="G48" s="4"/>
    </row>
    <row r="50" ht="12.75">
      <c r="D50" s="23"/>
    </row>
  </sheetData>
  <sheetProtection/>
  <printOptions/>
  <pageMargins left="0.75" right="0.75" top="0.61" bottom="0.55" header="0.5" footer="0.5"/>
  <pageSetup horizontalDpi="1200" verticalDpi="1200" orientation="portrait" paperSize="9" scale="87" r:id="rId3"/>
  <ignoredErrors>
    <ignoredError sqref="A19:B20 A13:B13 A17 A15:B15 A5:B6" numberStoredAsText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D1">
      <selection activeCell="E14" sqref="E14"/>
    </sheetView>
  </sheetViews>
  <sheetFormatPr defaultColWidth="9.140625" defaultRowHeight="12.75"/>
  <cols>
    <col min="1" max="1" width="9.140625" style="13" customWidth="1"/>
    <col min="2" max="2" width="9.140625" style="46" customWidth="1"/>
    <col min="3" max="3" width="51.00390625" style="3" customWidth="1"/>
    <col min="4" max="4" width="11.7109375" style="3" customWidth="1"/>
    <col min="5" max="5" width="10.57421875" style="3" customWidth="1"/>
    <col min="6" max="16384" width="9.140625" style="3" customWidth="1"/>
  </cols>
  <sheetData>
    <row r="1" spans="1:2" ht="15.75" customHeight="1">
      <c r="A1" s="44" t="s">
        <v>593</v>
      </c>
      <c r="B1" s="45"/>
    </row>
    <row r="2" spans="1:6" ht="15.75" customHeight="1" thickBot="1">
      <c r="A2" s="732" t="s">
        <v>814</v>
      </c>
      <c r="B2" s="732"/>
      <c r="C2" s="732"/>
      <c r="D2" s="732"/>
      <c r="F2" s="23" t="s">
        <v>502</v>
      </c>
    </row>
    <row r="3" spans="1:6" ht="48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ht="27" customHeight="1">
      <c r="A4" s="40"/>
      <c r="B4" s="41"/>
      <c r="C4" s="178" t="s">
        <v>436</v>
      </c>
      <c r="D4" s="194">
        <f>SUM(D5:D13)</f>
        <v>6499</v>
      </c>
      <c r="E4" s="194">
        <f>SUM(E5:E13)</f>
        <v>6703</v>
      </c>
      <c r="F4" s="296">
        <f>E4/D4*100</f>
        <v>103.13894445299276</v>
      </c>
    </row>
    <row r="5" spans="1:10" ht="30" customHeight="1">
      <c r="A5" s="173">
        <v>1600014</v>
      </c>
      <c r="B5" s="163" t="s">
        <v>623</v>
      </c>
      <c r="C5" s="174" t="s">
        <v>357</v>
      </c>
      <c r="D5" s="192"/>
      <c r="E5" s="193"/>
      <c r="F5" s="297" t="e">
        <f aca="true" t="shared" si="0" ref="F5:F23">E5/D5*100</f>
        <v>#DIV/0!</v>
      </c>
      <c r="G5" s="3">
        <f>D5+D6+D7+D8+D9</f>
        <v>0</v>
      </c>
      <c r="H5" s="3">
        <f>E5+E6+E7+E8+E9</f>
        <v>0</v>
      </c>
      <c r="I5" s="302" t="e">
        <f>H5/G5*100</f>
        <v>#DIV/0!</v>
      </c>
      <c r="J5" s="3" t="s">
        <v>753</v>
      </c>
    </row>
    <row r="6" spans="1:10" ht="24.75" customHeight="1">
      <c r="A6" s="173">
        <v>1600014</v>
      </c>
      <c r="B6" s="163" t="s">
        <v>623</v>
      </c>
      <c r="C6" s="174" t="s">
        <v>358</v>
      </c>
      <c r="D6" s="192"/>
      <c r="E6" s="193"/>
      <c r="F6" s="297" t="e">
        <f t="shared" si="0"/>
        <v>#DIV/0!</v>
      </c>
      <c r="G6" s="3">
        <f>D10+D11+D12+D13</f>
        <v>6499</v>
      </c>
      <c r="H6" s="3">
        <f>E10+E11+E12+E13</f>
        <v>6703</v>
      </c>
      <c r="I6" s="302">
        <f>H6/G6*100</f>
        <v>103.13894445299276</v>
      </c>
      <c r="J6" s="3" t="s">
        <v>754</v>
      </c>
    </row>
    <row r="7" spans="1:6" ht="24.75" customHeight="1">
      <c r="A7" s="173">
        <v>1600014</v>
      </c>
      <c r="B7" s="163" t="s">
        <v>623</v>
      </c>
      <c r="C7" s="174" t="s">
        <v>359</v>
      </c>
      <c r="D7" s="192"/>
      <c r="E7" s="193"/>
      <c r="F7" s="297" t="e">
        <f t="shared" si="0"/>
        <v>#DIV/0!</v>
      </c>
    </row>
    <row r="8" spans="1:6" ht="24.75" customHeight="1">
      <c r="A8" s="173">
        <v>1600014</v>
      </c>
      <c r="B8" s="163" t="s">
        <v>623</v>
      </c>
      <c r="C8" s="174" t="s">
        <v>706</v>
      </c>
      <c r="D8" s="192"/>
      <c r="E8" s="193"/>
      <c r="F8" s="297" t="e">
        <f t="shared" si="0"/>
        <v>#DIV/0!</v>
      </c>
    </row>
    <row r="9" spans="1:6" ht="24.75" customHeight="1">
      <c r="A9" s="216">
        <v>1600014</v>
      </c>
      <c r="B9" s="217" t="s">
        <v>736</v>
      </c>
      <c r="C9" s="218" t="s">
        <v>741</v>
      </c>
      <c r="D9" s="237">
        <v>0</v>
      </c>
      <c r="E9" s="238">
        <v>0</v>
      </c>
      <c r="F9" s="298" t="e">
        <f t="shared" si="0"/>
        <v>#DIV/0!</v>
      </c>
    </row>
    <row r="10" spans="1:6" ht="25.5" customHeight="1">
      <c r="A10" s="173">
        <v>1600014</v>
      </c>
      <c r="B10" s="163" t="s">
        <v>627</v>
      </c>
      <c r="C10" s="174" t="s">
        <v>443</v>
      </c>
      <c r="D10" s="192">
        <v>3642</v>
      </c>
      <c r="E10" s="193">
        <v>3700</v>
      </c>
      <c r="F10" s="297">
        <f t="shared" si="0"/>
        <v>101.59253157605713</v>
      </c>
    </row>
    <row r="11" spans="1:6" ht="19.5" customHeight="1">
      <c r="A11" s="173">
        <v>1600014</v>
      </c>
      <c r="B11" s="163" t="s">
        <v>622</v>
      </c>
      <c r="C11" s="174" t="s">
        <v>478</v>
      </c>
      <c r="D11" s="192">
        <v>2857</v>
      </c>
      <c r="E11" s="193">
        <v>2900</v>
      </c>
      <c r="F11" s="297">
        <f t="shared" si="0"/>
        <v>101.50507525376268</v>
      </c>
    </row>
    <row r="12" spans="1:6" ht="19.5" customHeight="1">
      <c r="A12" s="365">
        <v>1200056</v>
      </c>
      <c r="B12" s="366"/>
      <c r="C12" s="367" t="s">
        <v>769</v>
      </c>
      <c r="D12" s="331">
        <v>0</v>
      </c>
      <c r="E12" s="331">
        <v>100</v>
      </c>
      <c r="F12" s="330" t="e">
        <f t="shared" si="0"/>
        <v>#DIV/0!</v>
      </c>
    </row>
    <row r="13" spans="1:6" ht="19.5" customHeight="1">
      <c r="A13" s="365">
        <v>1200055</v>
      </c>
      <c r="B13" s="366"/>
      <c r="C13" s="367" t="s">
        <v>768</v>
      </c>
      <c r="D13" s="331">
        <v>0</v>
      </c>
      <c r="E13" s="371">
        <v>3</v>
      </c>
      <c r="F13" s="330" t="e">
        <f t="shared" si="0"/>
        <v>#DIV/0!</v>
      </c>
    </row>
    <row r="14" spans="1:6" ht="29.25" customHeight="1">
      <c r="A14" s="34"/>
      <c r="B14" s="35"/>
      <c r="C14" s="178" t="s">
        <v>484</v>
      </c>
      <c r="D14" s="194">
        <f>SUM(D15:D23)</f>
        <v>4812</v>
      </c>
      <c r="E14" s="194">
        <f>SUM(E15:E23)</f>
        <v>4820</v>
      </c>
      <c r="F14" s="296">
        <f t="shared" si="0"/>
        <v>100.166251039069</v>
      </c>
    </row>
    <row r="15" spans="1:6" ht="19.5" customHeight="1">
      <c r="A15" s="173" t="s">
        <v>444</v>
      </c>
      <c r="B15" s="163"/>
      <c r="C15" s="174" t="s">
        <v>535</v>
      </c>
      <c r="D15" s="192">
        <v>250</v>
      </c>
      <c r="E15" s="193">
        <v>250</v>
      </c>
      <c r="F15" s="297">
        <f t="shared" si="0"/>
        <v>100</v>
      </c>
    </row>
    <row r="16" spans="1:6" ht="19.5" customHeight="1">
      <c r="A16" s="173" t="s">
        <v>445</v>
      </c>
      <c r="B16" s="163"/>
      <c r="C16" s="174" t="s">
        <v>536</v>
      </c>
      <c r="D16" s="192">
        <v>10</v>
      </c>
      <c r="E16" s="193">
        <v>10</v>
      </c>
      <c r="F16" s="297">
        <f t="shared" si="0"/>
        <v>100</v>
      </c>
    </row>
    <row r="17" spans="1:6" ht="19.5" customHeight="1">
      <c r="A17" s="173" t="s">
        <v>446</v>
      </c>
      <c r="B17" s="163"/>
      <c r="C17" s="174" t="s">
        <v>537</v>
      </c>
      <c r="D17" s="192"/>
      <c r="E17" s="193"/>
      <c r="F17" s="297" t="e">
        <f t="shared" si="0"/>
        <v>#DIV/0!</v>
      </c>
    </row>
    <row r="18" spans="1:6" ht="29.25" customHeight="1">
      <c r="A18" s="173" t="s">
        <v>447</v>
      </c>
      <c r="B18" s="163"/>
      <c r="C18" s="174" t="s">
        <v>538</v>
      </c>
      <c r="D18" s="192">
        <v>40</v>
      </c>
      <c r="E18" s="193">
        <v>40</v>
      </c>
      <c r="F18" s="297">
        <f t="shared" si="0"/>
        <v>100</v>
      </c>
    </row>
    <row r="19" spans="1:6" ht="27" customHeight="1">
      <c r="A19" s="173" t="s">
        <v>448</v>
      </c>
      <c r="B19" s="163"/>
      <c r="C19" s="174" t="s">
        <v>539</v>
      </c>
      <c r="D19" s="192">
        <v>16</v>
      </c>
      <c r="E19" s="193">
        <v>16</v>
      </c>
      <c r="F19" s="297">
        <f t="shared" si="0"/>
        <v>100</v>
      </c>
    </row>
    <row r="20" spans="1:6" ht="27" customHeight="1">
      <c r="A20" s="173" t="s">
        <v>449</v>
      </c>
      <c r="B20" s="163"/>
      <c r="C20" s="174" t="s">
        <v>524</v>
      </c>
      <c r="D20" s="192">
        <v>24</v>
      </c>
      <c r="E20" s="193">
        <v>24</v>
      </c>
      <c r="F20" s="297">
        <f t="shared" si="0"/>
        <v>100</v>
      </c>
    </row>
    <row r="21" spans="1:6" ht="27.75" customHeight="1">
      <c r="A21" s="173" t="s">
        <v>450</v>
      </c>
      <c r="B21" s="163"/>
      <c r="C21" s="174" t="s">
        <v>525</v>
      </c>
      <c r="D21" s="192">
        <v>4416</v>
      </c>
      <c r="E21" s="193">
        <v>4420</v>
      </c>
      <c r="F21" s="297">
        <f t="shared" si="0"/>
        <v>100.09057971014492</v>
      </c>
    </row>
    <row r="22" spans="1:6" ht="27" customHeight="1">
      <c r="A22" s="173" t="s">
        <v>451</v>
      </c>
      <c r="B22" s="163"/>
      <c r="C22" s="174" t="s">
        <v>523</v>
      </c>
      <c r="D22" s="192">
        <v>54</v>
      </c>
      <c r="E22" s="193">
        <v>60</v>
      </c>
      <c r="F22" s="297">
        <f t="shared" si="0"/>
        <v>111.11111111111111</v>
      </c>
    </row>
    <row r="23" spans="1:6" ht="26.25" customHeight="1" thickBot="1">
      <c r="A23" s="189" t="s">
        <v>452</v>
      </c>
      <c r="B23" s="190"/>
      <c r="C23" s="191" t="s">
        <v>540</v>
      </c>
      <c r="D23" s="195">
        <v>2</v>
      </c>
      <c r="E23" s="196"/>
      <c r="F23" s="300">
        <f t="shared" si="0"/>
        <v>0</v>
      </c>
    </row>
    <row r="24" spans="1:6" ht="12.75">
      <c r="A24" s="3"/>
      <c r="B24" s="9"/>
      <c r="F24" s="24"/>
    </row>
    <row r="25" spans="1:6" ht="12.75" customHeight="1">
      <c r="A25" s="731" t="s">
        <v>360</v>
      </c>
      <c r="B25" s="731"/>
      <c r="C25" s="731"/>
      <c r="D25" s="731"/>
      <c r="E25" s="731"/>
      <c r="F25" s="24"/>
    </row>
    <row r="26" spans="1:6" ht="34.5" customHeight="1">
      <c r="A26" s="731"/>
      <c r="B26" s="731"/>
      <c r="C26" s="731"/>
      <c r="D26" s="731"/>
      <c r="E26" s="731"/>
      <c r="F26" s="24"/>
    </row>
    <row r="27" spans="1:6" ht="12.75">
      <c r="A27" s="3"/>
      <c r="B27" s="9"/>
      <c r="F27" s="24"/>
    </row>
    <row r="28" spans="1:6" ht="12.75">
      <c r="A28" s="3"/>
      <c r="B28" s="9"/>
      <c r="F28" s="24"/>
    </row>
    <row r="29" spans="1:6" ht="12.75">
      <c r="A29" s="3"/>
      <c r="B29" s="9"/>
      <c r="F29" s="24"/>
    </row>
    <row r="30" spans="1:6" ht="12.75">
      <c r="A30" s="3"/>
      <c r="B30" s="9"/>
      <c r="F30" s="24"/>
    </row>
    <row r="31" spans="1:6" ht="12.75">
      <c r="A31" s="3"/>
      <c r="B31" s="9"/>
      <c r="F31" s="24"/>
    </row>
    <row r="32" spans="1:6" ht="12.75">
      <c r="A32" s="3"/>
      <c r="B32" s="9"/>
      <c r="F32" s="24"/>
    </row>
    <row r="33" spans="1:6" ht="12.75">
      <c r="A33" s="3"/>
      <c r="B33" s="9"/>
      <c r="F33" s="24"/>
    </row>
    <row r="34" spans="1:6" ht="12.75">
      <c r="A34" s="3"/>
      <c r="B34" s="9"/>
      <c r="F34" s="24"/>
    </row>
    <row r="35" spans="1:6" ht="12.75">
      <c r="A35" s="3"/>
      <c r="B35" s="9"/>
      <c r="F35" s="24"/>
    </row>
    <row r="36" spans="1:6" ht="12.75">
      <c r="A36" s="3"/>
      <c r="B36" s="9"/>
      <c r="F36" s="24"/>
    </row>
    <row r="37" spans="1:6" ht="12.75">
      <c r="A37" s="3"/>
      <c r="B37" s="9"/>
      <c r="F37" s="24"/>
    </row>
    <row r="38" spans="1:6" ht="12.75">
      <c r="A38" s="3"/>
      <c r="B38" s="9"/>
      <c r="F38" s="24"/>
    </row>
    <row r="39" spans="1:6" ht="12.75">
      <c r="A39" s="3"/>
      <c r="B39" s="9"/>
      <c r="F39" s="24"/>
    </row>
    <row r="40" spans="1:6" ht="12.75">
      <c r="A40" s="3"/>
      <c r="B40" s="9"/>
      <c r="F40" s="24"/>
    </row>
    <row r="41" ht="12.75">
      <c r="F41" s="24"/>
    </row>
    <row r="42" ht="12.75">
      <c r="F42" s="24"/>
    </row>
    <row r="43" ht="12.75">
      <c r="F43" s="24"/>
    </row>
    <row r="44" ht="12.75">
      <c r="F44" s="24"/>
    </row>
    <row r="45" ht="12.75">
      <c r="F45" s="24"/>
    </row>
    <row r="46" ht="12.75">
      <c r="F46" s="24"/>
    </row>
    <row r="47" ht="12.75">
      <c r="F47" s="24"/>
    </row>
    <row r="48" ht="12.75">
      <c r="F48" s="24"/>
    </row>
    <row r="51" ht="12.75">
      <c r="D51" s="23"/>
    </row>
  </sheetData>
  <sheetProtection/>
  <mergeCells count="2">
    <mergeCell ref="A25:E26"/>
    <mergeCell ref="A2:D2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D1">
      <selection activeCell="E13" sqref="E13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51.00390625" style="3" customWidth="1"/>
    <col min="4" max="4" width="11.8515625" style="3" customWidth="1"/>
    <col min="5" max="5" width="10.421875" style="3" customWidth="1"/>
    <col min="6" max="16384" width="9.140625" style="3" customWidth="1"/>
  </cols>
  <sheetData>
    <row r="1" spans="1:2" ht="12.75">
      <c r="A1" s="11" t="s">
        <v>594</v>
      </c>
      <c r="B1" s="39"/>
    </row>
    <row r="2" spans="1:6" ht="13.5" thickBot="1">
      <c r="A2" s="11" t="s">
        <v>814</v>
      </c>
      <c r="F2" s="23" t="s">
        <v>503</v>
      </c>
    </row>
    <row r="3" spans="1:6" ht="44.25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ht="19.5" customHeight="1">
      <c r="A4" s="34"/>
      <c r="B4" s="35"/>
      <c r="C4" s="178" t="s">
        <v>436</v>
      </c>
      <c r="D4" s="179">
        <f>SUM(D5:D12)</f>
        <v>6341</v>
      </c>
      <c r="E4" s="179">
        <f>SUM(E5:E12)</f>
        <v>6553</v>
      </c>
      <c r="F4" s="296">
        <f>E4/D4*100</f>
        <v>103.3433212427062</v>
      </c>
    </row>
    <row r="5" spans="1:10" ht="33" customHeight="1">
      <c r="A5" s="173">
        <v>1800010</v>
      </c>
      <c r="B5" s="163" t="s">
        <v>623</v>
      </c>
      <c r="C5" s="174" t="s">
        <v>356</v>
      </c>
      <c r="D5" s="176"/>
      <c r="E5" s="175"/>
      <c r="F5" s="297" t="e">
        <f aca="true" t="shared" si="0" ref="F5:F35">E5/D5*100</f>
        <v>#DIV/0!</v>
      </c>
      <c r="G5" s="3">
        <f>D5+D6+D7</f>
        <v>0</v>
      </c>
      <c r="H5" s="3">
        <f>E5+E6+E7</f>
        <v>0</v>
      </c>
      <c r="I5" s="302" t="e">
        <f>H5/G5*100</f>
        <v>#DIV/0!</v>
      </c>
      <c r="J5" s="3" t="s">
        <v>753</v>
      </c>
    </row>
    <row r="6" spans="1:10" ht="29.25" customHeight="1">
      <c r="A6" s="173">
        <v>1800010</v>
      </c>
      <c r="B6" s="163" t="s">
        <v>623</v>
      </c>
      <c r="C6" s="174" t="s">
        <v>316</v>
      </c>
      <c r="D6" s="176"/>
      <c r="E6" s="175"/>
      <c r="F6" s="297" t="e">
        <f t="shared" si="0"/>
        <v>#DIV/0!</v>
      </c>
      <c r="G6" s="3">
        <f>D8+D9+D10+D11+D12</f>
        <v>6341</v>
      </c>
      <c r="H6" s="3">
        <f>E8+E9+E10+E11+E12</f>
        <v>6553</v>
      </c>
      <c r="I6" s="302">
        <f>H6/G6*100</f>
        <v>103.3433212427062</v>
      </c>
      <c r="J6" s="3" t="s">
        <v>754</v>
      </c>
    </row>
    <row r="7" spans="1:6" ht="27" customHeight="1">
      <c r="A7" s="173">
        <v>1800010</v>
      </c>
      <c r="B7" s="163" t="s">
        <v>623</v>
      </c>
      <c r="C7" s="174" t="s">
        <v>317</v>
      </c>
      <c r="D7" s="209"/>
      <c r="E7" s="175"/>
      <c r="F7" s="297" t="e">
        <f t="shared" si="0"/>
        <v>#DIV/0!</v>
      </c>
    </row>
    <row r="8" spans="1:6" ht="19.5" customHeight="1">
      <c r="A8" s="173">
        <v>1800010</v>
      </c>
      <c r="B8" s="163" t="s">
        <v>627</v>
      </c>
      <c r="C8" s="174" t="s">
        <v>453</v>
      </c>
      <c r="D8" s="176">
        <v>3642</v>
      </c>
      <c r="E8" s="175">
        <v>3650</v>
      </c>
      <c r="F8" s="297">
        <f t="shared" si="0"/>
        <v>100.21965952773202</v>
      </c>
    </row>
    <row r="9" spans="1:6" ht="19.5" customHeight="1">
      <c r="A9" s="173">
        <v>1800010</v>
      </c>
      <c r="B9" s="163" t="s">
        <v>622</v>
      </c>
      <c r="C9" s="174" t="s">
        <v>478</v>
      </c>
      <c r="D9" s="176">
        <v>2699</v>
      </c>
      <c r="E9" s="175">
        <v>2700</v>
      </c>
      <c r="F9" s="297">
        <f t="shared" si="0"/>
        <v>100.03705075954056</v>
      </c>
    </row>
    <row r="10" spans="1:6" ht="25.5" customHeight="1">
      <c r="A10" s="380">
        <v>1200056</v>
      </c>
      <c r="B10" s="366"/>
      <c r="C10" s="379" t="s">
        <v>769</v>
      </c>
      <c r="D10" s="331">
        <v>0</v>
      </c>
      <c r="E10" s="331">
        <v>200</v>
      </c>
      <c r="F10" s="330" t="e">
        <f t="shared" si="0"/>
        <v>#DIV/0!</v>
      </c>
    </row>
    <row r="11" spans="1:6" ht="19.5" customHeight="1">
      <c r="A11" s="381">
        <v>1800011</v>
      </c>
      <c r="B11" s="378"/>
      <c r="C11" s="333" t="s">
        <v>792</v>
      </c>
      <c r="D11" s="331">
        <v>0</v>
      </c>
      <c r="E11" s="331"/>
      <c r="F11" s="330" t="e">
        <f t="shared" si="0"/>
        <v>#DIV/0!</v>
      </c>
    </row>
    <row r="12" spans="1:6" ht="19.5" customHeight="1">
      <c r="A12" s="381">
        <v>1200055</v>
      </c>
      <c r="B12" s="378"/>
      <c r="C12" s="379" t="s">
        <v>768</v>
      </c>
      <c r="D12" s="331">
        <v>0</v>
      </c>
      <c r="E12" s="331">
        <v>3</v>
      </c>
      <c r="F12" s="330" t="e">
        <f t="shared" si="0"/>
        <v>#DIV/0!</v>
      </c>
    </row>
    <row r="13" spans="1:6" ht="19.5" customHeight="1">
      <c r="A13" s="34"/>
      <c r="B13" s="35"/>
      <c r="C13" s="178" t="s">
        <v>488</v>
      </c>
      <c r="D13" s="179">
        <f>SUM(D14:D34)</f>
        <v>77170</v>
      </c>
      <c r="E13" s="179">
        <f>SUM(E14:E34)</f>
        <v>77750</v>
      </c>
      <c r="F13" s="296">
        <f t="shared" si="0"/>
        <v>100.75158740443177</v>
      </c>
    </row>
    <row r="14" spans="1:6" ht="19.5" customHeight="1">
      <c r="A14" s="197">
        <v>1800101</v>
      </c>
      <c r="B14" s="163"/>
      <c r="C14" s="174" t="s">
        <v>665</v>
      </c>
      <c r="D14" s="176">
        <v>462</v>
      </c>
      <c r="E14" s="175">
        <v>470</v>
      </c>
      <c r="F14" s="297">
        <f t="shared" si="0"/>
        <v>101.73160173160174</v>
      </c>
    </row>
    <row r="15" spans="1:6" ht="19.5" customHeight="1">
      <c r="A15" s="197">
        <v>1800119</v>
      </c>
      <c r="B15" s="163"/>
      <c r="C15" s="174" t="s">
        <v>666</v>
      </c>
      <c r="D15" s="176">
        <v>13028</v>
      </c>
      <c r="E15" s="175">
        <v>13050</v>
      </c>
      <c r="F15" s="297">
        <f t="shared" si="0"/>
        <v>100.16886705557262</v>
      </c>
    </row>
    <row r="16" spans="1:6" ht="19.5" customHeight="1">
      <c r="A16" s="197">
        <v>1800127</v>
      </c>
      <c r="B16" s="163"/>
      <c r="C16" s="174" t="s">
        <v>667</v>
      </c>
      <c r="D16" s="176">
        <v>6478</v>
      </c>
      <c r="E16" s="175">
        <v>6500</v>
      </c>
      <c r="F16" s="297">
        <f t="shared" si="0"/>
        <v>100.33961099104663</v>
      </c>
    </row>
    <row r="17" spans="1:6" ht="19.5" customHeight="1">
      <c r="A17" s="197">
        <v>1800135</v>
      </c>
      <c r="B17" s="163"/>
      <c r="C17" s="174" t="s">
        <v>668</v>
      </c>
      <c r="D17" s="176">
        <v>1808</v>
      </c>
      <c r="E17" s="175">
        <v>1850</v>
      </c>
      <c r="F17" s="297">
        <f t="shared" si="0"/>
        <v>102.32300884955751</v>
      </c>
    </row>
    <row r="18" spans="1:6" ht="19.5" customHeight="1">
      <c r="A18" s="197">
        <v>1800143</v>
      </c>
      <c r="B18" s="163"/>
      <c r="C18" s="174" t="s">
        <v>669</v>
      </c>
      <c r="D18" s="176">
        <v>2504</v>
      </c>
      <c r="E18" s="175">
        <v>2510</v>
      </c>
      <c r="F18" s="297">
        <f t="shared" si="0"/>
        <v>100.23961661341853</v>
      </c>
    </row>
    <row r="19" spans="1:6" ht="29.25" customHeight="1">
      <c r="A19" s="197">
        <v>1800150</v>
      </c>
      <c r="B19" s="163"/>
      <c r="C19" s="174" t="s">
        <v>670</v>
      </c>
      <c r="D19" s="176"/>
      <c r="E19" s="175"/>
      <c r="F19" s="297" t="e">
        <f t="shared" si="0"/>
        <v>#DIV/0!</v>
      </c>
    </row>
    <row r="20" spans="1:6" ht="19.5" customHeight="1">
      <c r="A20" s="197">
        <v>1800168</v>
      </c>
      <c r="B20" s="163"/>
      <c r="C20" s="174" t="s">
        <v>671</v>
      </c>
      <c r="D20" s="176">
        <v>5609</v>
      </c>
      <c r="E20" s="175">
        <v>5610</v>
      </c>
      <c r="F20" s="297">
        <f t="shared" si="0"/>
        <v>100.01782848992691</v>
      </c>
    </row>
    <row r="21" spans="1:6" ht="19.5" customHeight="1">
      <c r="A21" s="197" t="s">
        <v>454</v>
      </c>
      <c r="B21" s="163"/>
      <c r="C21" s="174" t="s">
        <v>672</v>
      </c>
      <c r="D21" s="176">
        <v>1302</v>
      </c>
      <c r="E21" s="175">
        <v>1310</v>
      </c>
      <c r="F21" s="297">
        <f t="shared" si="0"/>
        <v>100.61443932411673</v>
      </c>
    </row>
    <row r="22" spans="1:6" ht="19.5" customHeight="1">
      <c r="A22" s="197" t="s">
        <v>455</v>
      </c>
      <c r="B22" s="163"/>
      <c r="C22" s="174" t="s">
        <v>673</v>
      </c>
      <c r="D22" s="176">
        <v>1951</v>
      </c>
      <c r="E22" s="175">
        <v>2000</v>
      </c>
      <c r="F22" s="297">
        <f t="shared" si="0"/>
        <v>102.51153254741159</v>
      </c>
    </row>
    <row r="23" spans="1:6" ht="19.5" customHeight="1">
      <c r="A23" s="197">
        <v>1800176</v>
      </c>
      <c r="B23" s="163"/>
      <c r="C23" s="174" t="s">
        <v>674</v>
      </c>
      <c r="D23" s="176"/>
      <c r="E23" s="175"/>
      <c r="F23" s="297" t="e">
        <f t="shared" si="0"/>
        <v>#DIV/0!</v>
      </c>
    </row>
    <row r="24" spans="1:6" ht="19.5" customHeight="1">
      <c r="A24" s="197" t="s">
        <v>456</v>
      </c>
      <c r="B24" s="163"/>
      <c r="C24" s="174" t="s">
        <v>481</v>
      </c>
      <c r="D24" s="176">
        <v>15786</v>
      </c>
      <c r="E24" s="175">
        <v>16000</v>
      </c>
      <c r="F24" s="297">
        <f t="shared" si="0"/>
        <v>101.35563157227922</v>
      </c>
    </row>
    <row r="25" spans="1:6" ht="19.5" customHeight="1">
      <c r="A25" s="552">
        <v>1800052</v>
      </c>
      <c r="B25" s="376"/>
      <c r="C25" s="333" t="s">
        <v>793</v>
      </c>
      <c r="D25" s="329"/>
      <c r="E25" s="329"/>
      <c r="F25" s="330" t="e">
        <f t="shared" si="0"/>
        <v>#DIV/0!</v>
      </c>
    </row>
    <row r="26" spans="1:6" ht="25.5" customHeight="1">
      <c r="A26" s="197" t="s">
        <v>457</v>
      </c>
      <c r="B26" s="163"/>
      <c r="C26" s="174" t="s">
        <v>676</v>
      </c>
      <c r="D26" s="176">
        <v>6</v>
      </c>
      <c r="E26" s="175"/>
      <c r="F26" s="297">
        <f t="shared" si="0"/>
        <v>0</v>
      </c>
    </row>
    <row r="27" spans="1:6" ht="27" customHeight="1">
      <c r="A27" s="197">
        <v>1800184</v>
      </c>
      <c r="B27" s="163"/>
      <c r="C27" s="174" t="s">
        <v>677</v>
      </c>
      <c r="D27" s="176"/>
      <c r="E27" s="175"/>
      <c r="F27" s="297" t="e">
        <f t="shared" si="0"/>
        <v>#DIV/0!</v>
      </c>
    </row>
    <row r="28" spans="1:6" ht="19.5" customHeight="1">
      <c r="A28" s="197">
        <v>1800192</v>
      </c>
      <c r="B28" s="163"/>
      <c r="C28" s="174" t="s">
        <v>678</v>
      </c>
      <c r="D28" s="176"/>
      <c r="E28" s="175"/>
      <c r="F28" s="297" t="e">
        <f t="shared" si="0"/>
        <v>#DIV/0!</v>
      </c>
    </row>
    <row r="29" spans="1:6" ht="19.5" customHeight="1">
      <c r="A29" s="197">
        <v>1800200</v>
      </c>
      <c r="B29" s="163"/>
      <c r="C29" s="174" t="s">
        <v>680</v>
      </c>
      <c r="D29" s="176">
        <v>4605</v>
      </c>
      <c r="E29" s="175">
        <v>4700</v>
      </c>
      <c r="F29" s="297">
        <f t="shared" si="0"/>
        <v>102.0629750271444</v>
      </c>
    </row>
    <row r="30" spans="1:6" ht="19.5" customHeight="1">
      <c r="A30" s="197">
        <v>1800218</v>
      </c>
      <c r="B30" s="163"/>
      <c r="C30" s="174" t="s">
        <v>681</v>
      </c>
      <c r="D30" s="176">
        <v>3295</v>
      </c>
      <c r="E30" s="175">
        <v>3300</v>
      </c>
      <c r="F30" s="297">
        <f t="shared" si="0"/>
        <v>100.15174506828528</v>
      </c>
    </row>
    <row r="31" spans="1:6" ht="19.5" customHeight="1">
      <c r="A31" s="197">
        <v>1800226</v>
      </c>
      <c r="B31" s="163"/>
      <c r="C31" s="174" t="s">
        <v>682</v>
      </c>
      <c r="D31" s="176">
        <v>742</v>
      </c>
      <c r="E31" s="175">
        <v>750</v>
      </c>
      <c r="F31" s="297">
        <f t="shared" si="0"/>
        <v>101.07816711590296</v>
      </c>
    </row>
    <row r="32" spans="1:6" ht="19.5" customHeight="1">
      <c r="A32" s="197" t="s">
        <v>458</v>
      </c>
      <c r="B32" s="163"/>
      <c r="C32" s="174" t="s">
        <v>679</v>
      </c>
      <c r="D32" s="176">
        <v>11157</v>
      </c>
      <c r="E32" s="175">
        <v>11200</v>
      </c>
      <c r="F32" s="297">
        <f t="shared" si="0"/>
        <v>100.38540826387022</v>
      </c>
    </row>
    <row r="33" spans="1:6" ht="19.5" customHeight="1">
      <c r="A33" s="197">
        <v>1800093</v>
      </c>
      <c r="B33" s="163"/>
      <c r="C33" s="174" t="s">
        <v>675</v>
      </c>
      <c r="D33" s="176">
        <v>8437</v>
      </c>
      <c r="E33" s="175">
        <v>8500</v>
      </c>
      <c r="F33" s="297">
        <f t="shared" si="0"/>
        <v>100.74671091620245</v>
      </c>
    </row>
    <row r="34" spans="1:6" ht="27.75" customHeight="1">
      <c r="A34" s="173">
        <v>1000165</v>
      </c>
      <c r="B34" s="163"/>
      <c r="C34" s="174" t="s">
        <v>508</v>
      </c>
      <c r="D34" s="176"/>
      <c r="E34" s="175"/>
      <c r="F34" s="297" t="e">
        <f t="shared" si="0"/>
        <v>#DIV/0!</v>
      </c>
    </row>
    <row r="35" spans="1:6" ht="27" customHeight="1" thickBot="1">
      <c r="A35" s="189"/>
      <c r="B35" s="190"/>
      <c r="C35" s="198" t="s">
        <v>659</v>
      </c>
      <c r="D35" s="199">
        <v>3478</v>
      </c>
      <c r="E35" s="200">
        <v>3500</v>
      </c>
      <c r="F35" s="301">
        <f t="shared" si="0"/>
        <v>100.63254744105808</v>
      </c>
    </row>
    <row r="36" ht="12.75">
      <c r="F36" s="24"/>
    </row>
    <row r="37" spans="1:6" ht="40.5" customHeight="1">
      <c r="A37" s="733" t="s">
        <v>315</v>
      </c>
      <c r="B37" s="731"/>
      <c r="C37" s="731"/>
      <c r="D37" s="731"/>
      <c r="E37" s="731"/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  <row r="42" ht="12.75">
      <c r="F42" s="24"/>
    </row>
    <row r="43" ht="12.75">
      <c r="F43" s="24"/>
    </row>
    <row r="44" ht="12.75">
      <c r="F44" s="24"/>
    </row>
    <row r="45" ht="12.75">
      <c r="F45" s="24"/>
    </row>
    <row r="46" ht="12.75">
      <c r="F46" s="24"/>
    </row>
    <row r="47" ht="12.75">
      <c r="F47" s="24"/>
    </row>
    <row r="48" ht="12.75">
      <c r="F48" s="24"/>
    </row>
    <row r="49" ht="12.75">
      <c r="F49" s="24"/>
    </row>
    <row r="50" ht="12.75">
      <c r="F50" s="24"/>
    </row>
    <row r="51" ht="12.75">
      <c r="F51" s="4"/>
    </row>
    <row r="52" ht="12.75">
      <c r="F52" s="4"/>
    </row>
    <row r="53" ht="12.75">
      <c r="D53" s="23"/>
    </row>
  </sheetData>
  <sheetProtection/>
  <mergeCells count="1">
    <mergeCell ref="A37:E37"/>
  </mergeCells>
  <printOptions/>
  <pageMargins left="0.75" right="0.75" top="1" bottom="1" header="0.5" footer="0.5"/>
  <pageSetup horizontalDpi="600" verticalDpi="600" orientation="portrait" scale="73" r:id="rId1"/>
  <ignoredErrors>
    <ignoredError sqref="A5:B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D1">
      <selection activeCell="E12" sqref="E12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51.00390625" style="3" customWidth="1"/>
    <col min="4" max="4" width="11.8515625" style="3" customWidth="1"/>
    <col min="5" max="5" width="10.00390625" style="3" customWidth="1"/>
    <col min="6" max="16384" width="9.140625" style="3" customWidth="1"/>
  </cols>
  <sheetData>
    <row r="1" spans="1:2" ht="12.75">
      <c r="A1" s="11" t="s">
        <v>595</v>
      </c>
      <c r="B1" s="39"/>
    </row>
    <row r="2" spans="1:6" ht="13.5" thickBot="1">
      <c r="A2" s="11" t="s">
        <v>814</v>
      </c>
      <c r="F2" s="23" t="s">
        <v>504</v>
      </c>
    </row>
    <row r="3" spans="1:6" ht="45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ht="19.5" customHeight="1">
      <c r="A4" s="40"/>
      <c r="B4" s="41"/>
      <c r="C4" s="178" t="s">
        <v>436</v>
      </c>
      <c r="D4" s="179">
        <f>SUM(D5:D11)</f>
        <v>2760</v>
      </c>
      <c r="E4" s="179">
        <f>SUM(E5:E11)</f>
        <v>2953</v>
      </c>
      <c r="F4" s="296">
        <f>E4/D4*100</f>
        <v>106.9927536231884</v>
      </c>
    </row>
    <row r="5" spans="1:6" ht="32.25" customHeight="1">
      <c r="A5" s="173">
        <v>1700012</v>
      </c>
      <c r="B5" s="163" t="s">
        <v>623</v>
      </c>
      <c r="C5" s="174" t="s">
        <v>756</v>
      </c>
      <c r="D5" s="183"/>
      <c r="E5" s="175"/>
      <c r="F5" s="297" t="e">
        <f aca="true" t="shared" si="0" ref="F5:F21">E5/D5*100</f>
        <v>#DIV/0!</v>
      </c>
    </row>
    <row r="6" spans="1:10" ht="32.25" customHeight="1">
      <c r="A6" s="173">
        <v>1700012</v>
      </c>
      <c r="B6" s="163" t="s">
        <v>623</v>
      </c>
      <c r="C6" s="174" t="s">
        <v>361</v>
      </c>
      <c r="D6" s="176"/>
      <c r="E6" s="175"/>
      <c r="F6" s="297" t="e">
        <f t="shared" si="0"/>
        <v>#DIV/0!</v>
      </c>
      <c r="G6" s="3">
        <f>D5+D6+D7</f>
        <v>0</v>
      </c>
      <c r="H6" s="3">
        <f>E5+E6+E7</f>
        <v>0</v>
      </c>
      <c r="I6" s="302" t="e">
        <f>H6/G6*100</f>
        <v>#DIV/0!</v>
      </c>
      <c r="J6" s="3" t="s">
        <v>753</v>
      </c>
    </row>
    <row r="7" spans="1:10" ht="26.25" customHeight="1">
      <c r="A7" s="173">
        <v>1700012</v>
      </c>
      <c r="B7" s="163" t="s">
        <v>623</v>
      </c>
      <c r="C7" s="174" t="s">
        <v>362</v>
      </c>
      <c r="D7" s="176"/>
      <c r="E7" s="175"/>
      <c r="F7" s="297" t="e">
        <f t="shared" si="0"/>
        <v>#DIV/0!</v>
      </c>
      <c r="G7" s="3">
        <f>D8+D9+D10+D11</f>
        <v>2760</v>
      </c>
      <c r="H7" s="3">
        <f>E8+E9+E10+E11</f>
        <v>2953</v>
      </c>
      <c r="I7" s="302">
        <f>H7/G7*100</f>
        <v>106.9927536231884</v>
      </c>
      <c r="J7" s="3" t="s">
        <v>754</v>
      </c>
    </row>
    <row r="8" spans="1:6" ht="19.5" customHeight="1">
      <c r="A8" s="173">
        <v>1700012</v>
      </c>
      <c r="B8" s="163" t="s">
        <v>627</v>
      </c>
      <c r="C8" s="174" t="s">
        <v>459</v>
      </c>
      <c r="D8" s="176">
        <v>1721</v>
      </c>
      <c r="E8" s="175">
        <v>1800</v>
      </c>
      <c r="F8" s="297">
        <f t="shared" si="0"/>
        <v>104.59035444509006</v>
      </c>
    </row>
    <row r="9" spans="1:6" ht="19.5" customHeight="1">
      <c r="A9" s="173">
        <v>1700012</v>
      </c>
      <c r="B9" s="163" t="s">
        <v>622</v>
      </c>
      <c r="C9" s="174" t="s">
        <v>478</v>
      </c>
      <c r="D9" s="176">
        <v>1039</v>
      </c>
      <c r="E9" s="175">
        <v>1050</v>
      </c>
      <c r="F9" s="297">
        <f t="shared" si="0"/>
        <v>101.05871029836382</v>
      </c>
    </row>
    <row r="10" spans="1:6" ht="25.5" customHeight="1">
      <c r="A10" s="365">
        <v>1200056</v>
      </c>
      <c r="B10" s="366"/>
      <c r="C10" s="367" t="s">
        <v>769</v>
      </c>
      <c r="D10" s="331">
        <v>0</v>
      </c>
      <c r="E10" s="331">
        <v>100</v>
      </c>
      <c r="F10" s="330" t="e">
        <f t="shared" si="0"/>
        <v>#DIV/0!</v>
      </c>
    </row>
    <row r="11" spans="1:6" ht="19.5" customHeight="1">
      <c r="A11" s="377">
        <v>1200055</v>
      </c>
      <c r="B11" s="378"/>
      <c r="C11" s="367" t="s">
        <v>768</v>
      </c>
      <c r="D11" s="331">
        <v>0</v>
      </c>
      <c r="E11" s="331">
        <v>3</v>
      </c>
      <c r="F11" s="330" t="e">
        <f t="shared" si="0"/>
        <v>#DIV/0!</v>
      </c>
    </row>
    <row r="12" spans="1:6" ht="19.5" customHeight="1">
      <c r="A12" s="34"/>
      <c r="B12" s="35"/>
      <c r="C12" s="178" t="s">
        <v>484</v>
      </c>
      <c r="D12" s="179">
        <f>SUM(D13:D21)</f>
        <v>2140</v>
      </c>
      <c r="E12" s="179">
        <f>SUM(E13:E21)</f>
        <v>2200</v>
      </c>
      <c r="F12" s="296">
        <f t="shared" si="0"/>
        <v>102.803738317757</v>
      </c>
    </row>
    <row r="13" spans="1:6" ht="19.5" customHeight="1">
      <c r="A13" s="173" t="s">
        <v>461</v>
      </c>
      <c r="B13" s="163"/>
      <c r="C13" s="174" t="s">
        <v>460</v>
      </c>
      <c r="D13" s="176">
        <v>791</v>
      </c>
      <c r="E13" s="175">
        <v>800</v>
      </c>
      <c r="F13" s="297">
        <f t="shared" si="0"/>
        <v>101.13780025284449</v>
      </c>
    </row>
    <row r="14" spans="1:6" ht="19.5" customHeight="1">
      <c r="A14" s="173" t="s">
        <v>462</v>
      </c>
      <c r="B14" s="163"/>
      <c r="C14" s="174" t="s">
        <v>404</v>
      </c>
      <c r="D14" s="176"/>
      <c r="E14" s="175"/>
      <c r="F14" s="297" t="e">
        <f t="shared" si="0"/>
        <v>#DIV/0!</v>
      </c>
    </row>
    <row r="15" spans="1:6" ht="19.5" customHeight="1">
      <c r="A15" s="173" t="s">
        <v>464</v>
      </c>
      <c r="B15" s="163"/>
      <c r="C15" s="174" t="s">
        <v>463</v>
      </c>
      <c r="D15" s="176">
        <v>165</v>
      </c>
      <c r="E15" s="175">
        <v>170</v>
      </c>
      <c r="F15" s="297">
        <f t="shared" si="0"/>
        <v>103.03030303030303</v>
      </c>
    </row>
    <row r="16" spans="1:6" ht="25.5" customHeight="1">
      <c r="A16" s="173" t="s">
        <v>465</v>
      </c>
      <c r="B16" s="163"/>
      <c r="C16" s="174" t="s">
        <v>507</v>
      </c>
      <c r="D16" s="176"/>
      <c r="E16" s="175"/>
      <c r="F16" s="297" t="e">
        <f t="shared" si="0"/>
        <v>#DIV/0!</v>
      </c>
    </row>
    <row r="17" spans="1:6" ht="27" customHeight="1">
      <c r="A17" s="173" t="s">
        <v>372</v>
      </c>
      <c r="B17" s="163"/>
      <c r="C17" s="174" t="s">
        <v>541</v>
      </c>
      <c r="D17" s="176">
        <v>912</v>
      </c>
      <c r="E17" s="175">
        <v>950</v>
      </c>
      <c r="F17" s="297">
        <f t="shared" si="0"/>
        <v>104.16666666666667</v>
      </c>
    </row>
    <row r="18" spans="1:6" ht="27" customHeight="1">
      <c r="A18" s="173" t="s">
        <v>466</v>
      </c>
      <c r="B18" s="163"/>
      <c r="C18" s="174" t="s">
        <v>542</v>
      </c>
      <c r="D18" s="176"/>
      <c r="E18" s="175"/>
      <c r="F18" s="297" t="e">
        <f t="shared" si="0"/>
        <v>#DIV/0!</v>
      </c>
    </row>
    <row r="19" spans="1:6" ht="19.5" customHeight="1">
      <c r="A19" s="173" t="s">
        <v>467</v>
      </c>
      <c r="B19" s="163"/>
      <c r="C19" s="174" t="s">
        <v>482</v>
      </c>
      <c r="D19" s="176">
        <v>5</v>
      </c>
      <c r="E19" s="175">
        <v>10</v>
      </c>
      <c r="F19" s="297">
        <f t="shared" si="0"/>
        <v>200</v>
      </c>
    </row>
    <row r="20" spans="1:6" ht="23.25" customHeight="1">
      <c r="A20" s="173" t="s">
        <v>468</v>
      </c>
      <c r="B20" s="163"/>
      <c r="C20" s="174" t="s">
        <v>543</v>
      </c>
      <c r="D20" s="176">
        <v>267</v>
      </c>
      <c r="E20" s="175">
        <v>270</v>
      </c>
      <c r="F20" s="297">
        <f t="shared" si="0"/>
        <v>101.12359550561798</v>
      </c>
    </row>
    <row r="21" spans="1:6" ht="27" customHeight="1" thickBot="1">
      <c r="A21" s="189" t="s">
        <v>469</v>
      </c>
      <c r="B21" s="190"/>
      <c r="C21" s="191" t="s">
        <v>544</v>
      </c>
      <c r="D21" s="187"/>
      <c r="E21" s="188"/>
      <c r="F21" s="300" t="e">
        <f t="shared" si="0"/>
        <v>#DIV/0!</v>
      </c>
    </row>
    <row r="22" ht="12.75">
      <c r="F22" s="24"/>
    </row>
    <row r="23" spans="1:6" ht="28.5" customHeight="1">
      <c r="A23" s="734" t="s">
        <v>363</v>
      </c>
      <c r="B23" s="734"/>
      <c r="C23" s="734"/>
      <c r="D23" s="734"/>
      <c r="E23" s="734"/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  <row r="42" ht="12.75">
      <c r="F42" s="24"/>
    </row>
    <row r="43" ht="12.75">
      <c r="F43" s="24"/>
    </row>
    <row r="44" ht="12.75">
      <c r="F44" s="24"/>
    </row>
    <row r="45" ht="12.75">
      <c r="F45" s="24"/>
    </row>
    <row r="46" ht="12.75">
      <c r="F46" s="24"/>
    </row>
    <row r="47" ht="12.75">
      <c r="F47" s="24"/>
    </row>
    <row r="48" ht="12.75">
      <c r="F48" s="24"/>
    </row>
    <row r="49" ht="12.75">
      <c r="F49" s="4"/>
    </row>
    <row r="51" ht="12.75">
      <c r="D51" s="23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scale="73" r:id="rId1"/>
  <ignoredErrors>
    <ignoredError sqref="A6: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D1">
      <selection activeCell="E20" sqref="E20"/>
    </sheetView>
  </sheetViews>
  <sheetFormatPr defaultColWidth="9.140625" defaultRowHeight="12.75"/>
  <cols>
    <col min="1" max="1" width="8.00390625" style="3" customWidth="1"/>
    <col min="2" max="2" width="9.140625" style="9" customWidth="1"/>
    <col min="3" max="3" width="51.00390625" style="3" customWidth="1"/>
    <col min="4" max="4" width="11.140625" style="3" customWidth="1"/>
    <col min="5" max="5" width="9.7109375" style="3" customWidth="1"/>
    <col min="6" max="6" width="10.00390625" style="3" customWidth="1"/>
    <col min="7" max="16384" width="9.140625" style="3" customWidth="1"/>
  </cols>
  <sheetData>
    <row r="1" spans="1:2" ht="15.75" customHeight="1">
      <c r="A1" s="11" t="s">
        <v>596</v>
      </c>
      <c r="B1" s="39"/>
    </row>
    <row r="2" spans="1:6" ht="15.75" customHeight="1" thickBot="1">
      <c r="A2" s="11" t="s">
        <v>814</v>
      </c>
      <c r="F2" s="23" t="s">
        <v>505</v>
      </c>
    </row>
    <row r="3" spans="1:6" ht="49.5" customHeight="1">
      <c r="A3" s="37" t="s">
        <v>662</v>
      </c>
      <c r="B3" s="32" t="s">
        <v>663</v>
      </c>
      <c r="C3" s="33" t="s">
        <v>406</v>
      </c>
      <c r="D3" s="38" t="s">
        <v>765</v>
      </c>
      <c r="E3" s="402" t="s">
        <v>764</v>
      </c>
      <c r="F3" s="18" t="s">
        <v>746</v>
      </c>
    </row>
    <row r="4" spans="1:6" ht="19.5" customHeight="1">
      <c r="A4" s="34"/>
      <c r="B4" s="35"/>
      <c r="C4" s="201" t="s">
        <v>385</v>
      </c>
      <c r="D4" s="178">
        <f>SUM(D5:D9)</f>
        <v>1912</v>
      </c>
      <c r="E4" s="178">
        <f>SUM(E5:E9)</f>
        <v>1493</v>
      </c>
      <c r="F4" s="296">
        <f>E4/D4*100</f>
        <v>78.0857740585774</v>
      </c>
    </row>
    <row r="5" spans="1:6" ht="19.5" customHeight="1">
      <c r="A5" s="173">
        <v>1900018</v>
      </c>
      <c r="B5" s="163"/>
      <c r="C5" s="185" t="s">
        <v>470</v>
      </c>
      <c r="D5" s="176">
        <v>584</v>
      </c>
      <c r="E5" s="175">
        <v>590</v>
      </c>
      <c r="F5" s="297">
        <f aca="true" t="shared" si="0" ref="F5:F17">E5/D5*100</f>
        <v>101.02739726027397</v>
      </c>
    </row>
    <row r="6" spans="1:6" ht="19.5" customHeight="1">
      <c r="A6" s="173">
        <v>1900018</v>
      </c>
      <c r="B6" s="163" t="s">
        <v>622</v>
      </c>
      <c r="C6" s="185" t="s">
        <v>545</v>
      </c>
      <c r="D6" s="176">
        <v>870</v>
      </c>
      <c r="E6" s="175">
        <v>870</v>
      </c>
      <c r="F6" s="297">
        <f t="shared" si="0"/>
        <v>100</v>
      </c>
    </row>
    <row r="7" spans="1:6" ht="19.5" customHeight="1">
      <c r="A7" s="173" t="s">
        <v>421</v>
      </c>
      <c r="B7" s="163"/>
      <c r="C7" s="185" t="s">
        <v>355</v>
      </c>
      <c r="D7" s="176">
        <v>458</v>
      </c>
      <c r="E7" s="175"/>
      <c r="F7" s="297">
        <f t="shared" si="0"/>
        <v>0</v>
      </c>
    </row>
    <row r="8" spans="1:6" ht="19.5" customHeight="1">
      <c r="A8" s="380">
        <v>1200056</v>
      </c>
      <c r="B8" s="366"/>
      <c r="C8" s="367" t="s">
        <v>769</v>
      </c>
      <c r="D8" s="331">
        <v>0</v>
      </c>
      <c r="E8" s="331">
        <v>30</v>
      </c>
      <c r="F8" s="330" t="e">
        <f t="shared" si="0"/>
        <v>#DIV/0!</v>
      </c>
    </row>
    <row r="9" spans="1:6" ht="19.5" customHeight="1">
      <c r="A9" s="381">
        <v>1200055</v>
      </c>
      <c r="B9" s="378"/>
      <c r="C9" s="367" t="s">
        <v>768</v>
      </c>
      <c r="D9" s="331">
        <v>0</v>
      </c>
      <c r="E9" s="331">
        <v>3</v>
      </c>
      <c r="F9" s="330" t="e">
        <f t="shared" si="0"/>
        <v>#DIV/0!</v>
      </c>
    </row>
    <row r="10" spans="1:6" ht="25.5" customHeight="1">
      <c r="A10" s="34"/>
      <c r="B10" s="35"/>
      <c r="C10" s="178" t="s">
        <v>484</v>
      </c>
      <c r="D10" s="179">
        <f>SUM(D11:D14)</f>
        <v>1491</v>
      </c>
      <c r="E10" s="179">
        <f>SUM(E11:E14)</f>
        <v>1495</v>
      </c>
      <c r="F10" s="296">
        <f t="shared" si="0"/>
        <v>100.26827632461435</v>
      </c>
    </row>
    <row r="11" spans="1:6" ht="19.5" customHeight="1">
      <c r="A11" s="173" t="s">
        <v>471</v>
      </c>
      <c r="B11" s="163"/>
      <c r="C11" s="185" t="s">
        <v>405</v>
      </c>
      <c r="D11" s="176">
        <v>65</v>
      </c>
      <c r="E11" s="175">
        <v>65</v>
      </c>
      <c r="F11" s="297">
        <f t="shared" si="0"/>
        <v>100</v>
      </c>
    </row>
    <row r="12" spans="1:6" ht="19.5" customHeight="1">
      <c r="A12" s="173" t="s">
        <v>473</v>
      </c>
      <c r="B12" s="163"/>
      <c r="C12" s="185" t="s">
        <v>472</v>
      </c>
      <c r="D12" s="176">
        <v>1426</v>
      </c>
      <c r="E12" s="175">
        <v>1430</v>
      </c>
      <c r="F12" s="297">
        <f t="shared" si="0"/>
        <v>100.28050490883591</v>
      </c>
    </row>
    <row r="13" spans="1:6" ht="19.5" customHeight="1">
      <c r="A13" s="173" t="s">
        <v>475</v>
      </c>
      <c r="B13" s="163"/>
      <c r="C13" s="185" t="s">
        <v>474</v>
      </c>
      <c r="D13" s="176"/>
      <c r="E13" s="175"/>
      <c r="F13" s="297" t="e">
        <f t="shared" si="0"/>
        <v>#DIV/0!</v>
      </c>
    </row>
    <row r="14" spans="1:7" ht="19.5" customHeight="1">
      <c r="A14" s="173">
        <v>1000165</v>
      </c>
      <c r="B14" s="163"/>
      <c r="C14" s="174" t="s">
        <v>508</v>
      </c>
      <c r="D14" s="176"/>
      <c r="E14" s="175"/>
      <c r="F14" s="297" t="e">
        <f t="shared" si="0"/>
        <v>#DIV/0!</v>
      </c>
      <c r="G14" s="321"/>
    </row>
    <row r="15" spans="1:6" ht="19.5" customHeight="1">
      <c r="A15" s="34"/>
      <c r="B15" s="35"/>
      <c r="C15" s="178" t="s">
        <v>408</v>
      </c>
      <c r="D15" s="179">
        <f>D16+D17</f>
        <v>0</v>
      </c>
      <c r="E15" s="179">
        <f>E16+E17</f>
        <v>0</v>
      </c>
      <c r="F15" s="296" t="e">
        <f t="shared" si="0"/>
        <v>#DIV/0!</v>
      </c>
    </row>
    <row r="16" spans="1:6" ht="19.5" customHeight="1">
      <c r="A16" s="88">
        <v>1000215</v>
      </c>
      <c r="B16" s="180"/>
      <c r="C16" s="176" t="s">
        <v>409</v>
      </c>
      <c r="D16" s="176"/>
      <c r="E16" s="175"/>
      <c r="F16" s="297" t="e">
        <f t="shared" si="0"/>
        <v>#DIV/0!</v>
      </c>
    </row>
    <row r="17" spans="1:6" ht="19.5" customHeight="1" thickBot="1">
      <c r="A17" s="90">
        <v>1000207</v>
      </c>
      <c r="B17" s="186"/>
      <c r="C17" s="187" t="s">
        <v>410</v>
      </c>
      <c r="D17" s="187"/>
      <c r="E17" s="188"/>
      <c r="F17" s="300" t="e">
        <f t="shared" si="0"/>
        <v>#DIV/0!</v>
      </c>
    </row>
    <row r="18" spans="5:6" ht="12.75">
      <c r="E18" s="4"/>
      <c r="F18" s="24"/>
    </row>
    <row r="19" spans="5:6" ht="12.75">
      <c r="E19" s="4"/>
      <c r="F19" s="24"/>
    </row>
    <row r="20" spans="5:6" ht="12.75">
      <c r="E20" s="4"/>
      <c r="F20" s="24"/>
    </row>
    <row r="21" spans="5:6" ht="12.75">
      <c r="E21" s="4"/>
      <c r="F21" s="24"/>
    </row>
    <row r="22" spans="5:6" ht="12.75">
      <c r="E22" s="4"/>
      <c r="F22" s="24"/>
    </row>
    <row r="23" spans="5:6" ht="12.75">
      <c r="E23" s="4"/>
      <c r="F23" s="24"/>
    </row>
    <row r="24" spans="5:6" ht="12.75">
      <c r="E24" s="4"/>
      <c r="F24" s="24"/>
    </row>
    <row r="25" spans="5:6" ht="12.75">
      <c r="E25" s="4"/>
      <c r="F25" s="24"/>
    </row>
    <row r="26" spans="5:6" ht="12.75">
      <c r="E26" s="4"/>
      <c r="F26" s="24"/>
    </row>
    <row r="27" spans="5:6" ht="12.75">
      <c r="E27" s="4"/>
      <c r="F27" s="24"/>
    </row>
    <row r="28" spans="5:6" ht="12.75">
      <c r="E28" s="4"/>
      <c r="F28" s="24"/>
    </row>
    <row r="29" spans="5:6" ht="12.75">
      <c r="E29" s="4"/>
      <c r="F29" s="24"/>
    </row>
    <row r="30" spans="5:6" ht="12.75">
      <c r="E30" s="4"/>
      <c r="F30" s="24"/>
    </row>
    <row r="31" spans="5:6" ht="12.75">
      <c r="E31" s="4"/>
      <c r="F31" s="24"/>
    </row>
    <row r="32" spans="5:6" ht="12.75">
      <c r="E32" s="4"/>
      <c r="F32" s="24"/>
    </row>
    <row r="33" spans="5:6" ht="12.75">
      <c r="E33" s="4"/>
      <c r="F33" s="24"/>
    </row>
    <row r="34" spans="5:6" ht="12.75">
      <c r="E34" s="4"/>
      <c r="F34" s="24"/>
    </row>
    <row r="35" spans="5:6" ht="12.75">
      <c r="E35" s="4"/>
      <c r="F35" s="24"/>
    </row>
    <row r="36" spans="5:6" ht="12.75">
      <c r="E36" s="4"/>
      <c r="F36" s="24"/>
    </row>
    <row r="37" spans="5:6" ht="12.75">
      <c r="E37" s="4"/>
      <c r="F37" s="24"/>
    </row>
    <row r="38" spans="5:6" ht="12.75">
      <c r="E38" s="4"/>
      <c r="F38" s="24"/>
    </row>
    <row r="39" spans="5:6" ht="12.75">
      <c r="E39" s="4"/>
      <c r="F39" s="24"/>
    </row>
    <row r="40" spans="5:6" ht="12.75">
      <c r="E40" s="4"/>
      <c r="F40" s="24"/>
    </row>
    <row r="41" spans="5:6" ht="12.75">
      <c r="E41" s="4"/>
      <c r="F41" s="24"/>
    </row>
    <row r="42" spans="5:6" ht="12.75">
      <c r="E42" s="4"/>
      <c r="F42" s="24"/>
    </row>
    <row r="43" spans="5:6" ht="12.75">
      <c r="E43" s="4"/>
      <c r="F43" s="24"/>
    </row>
    <row r="44" spans="5:6" ht="12.75">
      <c r="E44" s="4"/>
      <c r="F44" s="24"/>
    </row>
    <row r="45" spans="5:6" ht="12.75">
      <c r="E45" s="4"/>
      <c r="F45" s="24"/>
    </row>
    <row r="46" spans="5:6" ht="12.75">
      <c r="E46" s="4"/>
      <c r="F46" s="24"/>
    </row>
    <row r="47" spans="5:6" ht="12.75">
      <c r="E47" s="4"/>
      <c r="F47" s="24"/>
    </row>
    <row r="48" spans="5:6" ht="12.75">
      <c r="E48" s="4"/>
      <c r="F48" s="24"/>
    </row>
    <row r="49" spans="5:6" ht="12.75">
      <c r="E49" s="4"/>
      <c r="F49" s="4"/>
    </row>
    <row r="50" spans="5:6" ht="12.75">
      <c r="E50" s="4"/>
      <c r="F50" s="4"/>
    </row>
    <row r="51" ht="12.75">
      <c r="D51" s="23"/>
    </row>
  </sheetData>
  <sheetProtection/>
  <printOptions/>
  <pageMargins left="0" right="0" top="0" bottom="0" header="0.5" footer="0.5"/>
  <pageSetup horizontalDpi="1200" verticalDpi="1200" orientation="portrait" paperSize="9" scale="90" r:id="rId1"/>
  <ignoredErrors>
    <ignoredError sqref="A10:B13 A6: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5.8515625" style="14" customWidth="1"/>
    <col min="2" max="2" width="25.00390625" style="14" customWidth="1"/>
    <col min="3" max="3" width="9.28125" style="14" customWidth="1"/>
    <col min="4" max="4" width="9.140625" style="14" customWidth="1"/>
    <col min="5" max="5" width="8.28125" style="14" customWidth="1"/>
    <col min="6" max="7" width="9.140625" style="14" customWidth="1"/>
    <col min="8" max="8" width="8.8515625" style="14" customWidth="1"/>
    <col min="9" max="10" width="9.140625" style="14" customWidth="1"/>
    <col min="11" max="11" width="8.28125" style="14" customWidth="1"/>
    <col min="12" max="13" width="9.140625" style="14" customWidth="1"/>
    <col min="14" max="14" width="9.421875" style="14" customWidth="1"/>
    <col min="15" max="16" width="9.140625" style="14" customWidth="1"/>
    <col min="17" max="17" width="8.140625" style="14" customWidth="1"/>
    <col min="18" max="21" width="9.140625" style="14" customWidth="1"/>
    <col min="22" max="16384" width="9.140625" style="14" customWidth="1"/>
  </cols>
  <sheetData>
    <row r="1" spans="1:17" ht="24.75" customHeight="1">
      <c r="A1" s="735" t="s">
        <v>815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</row>
    <row r="2" spans="6:16" ht="13.5" thickBot="1">
      <c r="F2" s="30"/>
      <c r="P2" s="14" t="s">
        <v>794</v>
      </c>
    </row>
    <row r="3" spans="1:18" ht="31.5" customHeight="1">
      <c r="A3" s="745" t="s">
        <v>284</v>
      </c>
      <c r="B3" s="746"/>
      <c r="C3" s="746" t="s">
        <v>295</v>
      </c>
      <c r="D3" s="746"/>
      <c r="E3" s="751"/>
      <c r="F3" s="746"/>
      <c r="G3" s="752"/>
      <c r="H3" s="746"/>
      <c r="I3" s="746"/>
      <c r="J3" s="746"/>
      <c r="K3" s="746"/>
      <c r="L3" s="746" t="s">
        <v>747</v>
      </c>
      <c r="M3" s="746"/>
      <c r="N3" s="746"/>
      <c r="O3" s="746" t="s">
        <v>420</v>
      </c>
      <c r="P3" s="746"/>
      <c r="Q3" s="771"/>
      <c r="R3" s="28"/>
    </row>
    <row r="4" spans="1:18" ht="12.75" customHeight="1">
      <c r="A4" s="747"/>
      <c r="B4" s="748"/>
      <c r="C4" s="758" t="s">
        <v>546</v>
      </c>
      <c r="D4" s="759"/>
      <c r="E4" s="759"/>
      <c r="F4" s="762" t="s">
        <v>365</v>
      </c>
      <c r="G4" s="759"/>
      <c r="H4" s="763"/>
      <c r="I4" s="758" t="s">
        <v>384</v>
      </c>
      <c r="J4" s="759"/>
      <c r="K4" s="763"/>
      <c r="L4" s="756" t="s">
        <v>286</v>
      </c>
      <c r="M4" s="765" t="s">
        <v>285</v>
      </c>
      <c r="N4" s="768" t="s">
        <v>746</v>
      </c>
      <c r="O4" s="756" t="s">
        <v>286</v>
      </c>
      <c r="P4" s="756" t="s">
        <v>285</v>
      </c>
      <c r="Q4" s="753" t="s">
        <v>746</v>
      </c>
      <c r="R4" s="28"/>
    </row>
    <row r="5" spans="1:18" ht="12.75">
      <c r="A5" s="749"/>
      <c r="B5" s="750"/>
      <c r="C5" s="760"/>
      <c r="D5" s="761"/>
      <c r="E5" s="761"/>
      <c r="F5" s="762"/>
      <c r="G5" s="761"/>
      <c r="H5" s="764"/>
      <c r="I5" s="760"/>
      <c r="J5" s="761"/>
      <c r="K5" s="764"/>
      <c r="L5" s="756"/>
      <c r="M5" s="766"/>
      <c r="N5" s="769"/>
      <c r="O5" s="756"/>
      <c r="P5" s="756"/>
      <c r="Q5" s="754"/>
      <c r="R5" s="28"/>
    </row>
    <row r="6" spans="1:18" ht="12.75" customHeight="1">
      <c r="A6" s="749"/>
      <c r="B6" s="750"/>
      <c r="C6" s="756" t="s">
        <v>286</v>
      </c>
      <c r="D6" s="756" t="s">
        <v>285</v>
      </c>
      <c r="E6" s="757" t="s">
        <v>746</v>
      </c>
      <c r="F6" s="756" t="s">
        <v>286</v>
      </c>
      <c r="G6" s="756" t="s">
        <v>285</v>
      </c>
      <c r="H6" s="757" t="s">
        <v>746</v>
      </c>
      <c r="I6" s="756" t="s">
        <v>286</v>
      </c>
      <c r="J6" s="756" t="s">
        <v>285</v>
      </c>
      <c r="K6" s="757" t="s">
        <v>746</v>
      </c>
      <c r="L6" s="756"/>
      <c r="M6" s="766"/>
      <c r="N6" s="769"/>
      <c r="O6" s="756"/>
      <c r="P6" s="756"/>
      <c r="Q6" s="754"/>
      <c r="R6" s="28"/>
    </row>
    <row r="7" spans="1:18" ht="12.75">
      <c r="A7" s="749"/>
      <c r="B7" s="750"/>
      <c r="C7" s="756"/>
      <c r="D7" s="756"/>
      <c r="E7" s="757"/>
      <c r="F7" s="756"/>
      <c r="G7" s="756"/>
      <c r="H7" s="757"/>
      <c r="I7" s="756"/>
      <c r="J7" s="756"/>
      <c r="K7" s="757"/>
      <c r="L7" s="756"/>
      <c r="M7" s="766"/>
      <c r="N7" s="769"/>
      <c r="O7" s="756"/>
      <c r="P7" s="756"/>
      <c r="Q7" s="754"/>
      <c r="R7" s="28"/>
    </row>
    <row r="8" spans="1:18" ht="12.75">
      <c r="A8" s="749"/>
      <c r="B8" s="750"/>
      <c r="C8" s="756"/>
      <c r="D8" s="756"/>
      <c r="E8" s="757"/>
      <c r="F8" s="756"/>
      <c r="G8" s="756"/>
      <c r="H8" s="757"/>
      <c r="I8" s="756"/>
      <c r="J8" s="756"/>
      <c r="K8" s="757"/>
      <c r="L8" s="756"/>
      <c r="M8" s="766"/>
      <c r="N8" s="769"/>
      <c r="O8" s="756"/>
      <c r="P8" s="756"/>
      <c r="Q8" s="754"/>
      <c r="R8" s="28"/>
    </row>
    <row r="9" spans="1:18" ht="12.75">
      <c r="A9" s="749"/>
      <c r="B9" s="750"/>
      <c r="C9" s="756"/>
      <c r="D9" s="756"/>
      <c r="E9" s="757"/>
      <c r="F9" s="756"/>
      <c r="G9" s="756"/>
      <c r="H9" s="757"/>
      <c r="I9" s="756"/>
      <c r="J9" s="756"/>
      <c r="K9" s="757"/>
      <c r="L9" s="756"/>
      <c r="M9" s="767"/>
      <c r="N9" s="770"/>
      <c r="O9" s="756"/>
      <c r="P9" s="756"/>
      <c r="Q9" s="755"/>
      <c r="R9" s="28"/>
    </row>
    <row r="10" spans="1:18" ht="25.5" customHeight="1">
      <c r="A10" s="738" t="s">
        <v>558</v>
      </c>
      <c r="B10" s="739"/>
      <c r="C10" s="408"/>
      <c r="D10" s="408"/>
      <c r="E10" s="561"/>
      <c r="F10" s="408"/>
      <c r="G10" s="410"/>
      <c r="H10" s="409"/>
      <c r="I10" s="408"/>
      <c r="J10" s="408"/>
      <c r="K10" s="409"/>
      <c r="L10" s="408"/>
      <c r="M10" s="408"/>
      <c r="N10" s="409"/>
      <c r="O10" s="408"/>
      <c r="P10" s="408"/>
      <c r="Q10" s="411"/>
      <c r="R10" s="28"/>
    </row>
    <row r="11" spans="1:18" ht="19.5" customHeight="1">
      <c r="A11" s="738" t="s">
        <v>559</v>
      </c>
      <c r="B11" s="739"/>
      <c r="C11" s="408"/>
      <c r="D11" s="408"/>
      <c r="E11" s="561"/>
      <c r="F11" s="408"/>
      <c r="G11" s="410"/>
      <c r="H11" s="409"/>
      <c r="I11" s="408"/>
      <c r="J11" s="408"/>
      <c r="K11" s="409"/>
      <c r="L11" s="408"/>
      <c r="M11" s="408"/>
      <c r="N11" s="409"/>
      <c r="O11" s="408"/>
      <c r="P11" s="408"/>
      <c r="Q11" s="411"/>
      <c r="R11" s="28"/>
    </row>
    <row r="12" spans="1:18" ht="19.5" customHeight="1">
      <c r="A12" s="738" t="s">
        <v>560</v>
      </c>
      <c r="B12" s="739"/>
      <c r="C12" s="408"/>
      <c r="D12" s="408"/>
      <c r="E12" s="561"/>
      <c r="F12" s="408"/>
      <c r="G12" s="410"/>
      <c r="H12" s="409"/>
      <c r="I12" s="408"/>
      <c r="J12" s="408"/>
      <c r="K12" s="409"/>
      <c r="L12" s="408"/>
      <c r="M12" s="408"/>
      <c r="N12" s="409"/>
      <c r="O12" s="408"/>
      <c r="P12" s="408"/>
      <c r="Q12" s="411"/>
      <c r="R12" s="28"/>
    </row>
    <row r="13" spans="1:18" ht="19.5" customHeight="1">
      <c r="A13" s="738" t="s">
        <v>561</v>
      </c>
      <c r="B13" s="739"/>
      <c r="C13" s="408"/>
      <c r="D13" s="408"/>
      <c r="E13" s="561"/>
      <c r="F13" s="408"/>
      <c r="G13" s="410"/>
      <c r="H13" s="409"/>
      <c r="I13" s="408"/>
      <c r="J13" s="408"/>
      <c r="K13" s="409"/>
      <c r="L13" s="408"/>
      <c r="M13" s="408"/>
      <c r="N13" s="409"/>
      <c r="O13" s="408"/>
      <c r="P13" s="408"/>
      <c r="Q13" s="411"/>
      <c r="R13" s="28"/>
    </row>
    <row r="14" spans="1:18" ht="15.75" customHeight="1">
      <c r="A14" s="738" t="s">
        <v>562</v>
      </c>
      <c r="B14" s="739"/>
      <c r="C14" s="403">
        <f aca="true" t="shared" si="0" ref="C14:C30">F14+I14</f>
        <v>22323</v>
      </c>
      <c r="D14" s="403">
        <f aca="true" t="shared" si="1" ref="D14:D30">G14+J14</f>
        <v>25580</v>
      </c>
      <c r="E14" s="404">
        <f aca="true" t="shared" si="2" ref="E14:E30">D14/C14*100</f>
        <v>114.59033284056804</v>
      </c>
      <c r="F14" s="403">
        <f>Zene!D4</f>
        <v>8045</v>
      </c>
      <c r="G14" s="405">
        <f>Zene!E4</f>
        <v>8110</v>
      </c>
      <c r="H14" s="406">
        <f>G14/F14*100</f>
        <v>100.80795525170913</v>
      </c>
      <c r="I14" s="403">
        <f>Zene!D19</f>
        <v>14278</v>
      </c>
      <c r="J14" s="403">
        <f>Zene!E19</f>
        <v>17470</v>
      </c>
      <c r="K14" s="406">
        <f aca="true" t="shared" si="3" ref="K14:K30">J14/I14*100</f>
        <v>122.35607227903067</v>
      </c>
      <c r="L14" s="403">
        <f>Zene!D34</f>
        <v>4994</v>
      </c>
      <c r="M14" s="403">
        <f>Zene!E34</f>
        <v>6530</v>
      </c>
      <c r="N14" s="406">
        <f aca="true" t="shared" si="4" ref="N14:N30">M14/L14*100</f>
        <v>130.75690828994794</v>
      </c>
      <c r="O14" s="403">
        <f>Zene!D49</f>
        <v>489</v>
      </c>
      <c r="P14" s="403">
        <f>Zene!E49</f>
        <v>500</v>
      </c>
      <c r="Q14" s="407">
        <f>P14/O14*100</f>
        <v>102.24948875255623</v>
      </c>
      <c r="R14" s="28"/>
    </row>
    <row r="15" spans="1:18" ht="15" customHeight="1" hidden="1">
      <c r="A15" s="743" t="s">
        <v>742</v>
      </c>
      <c r="B15" s="744"/>
      <c r="C15" s="403"/>
      <c r="D15" s="403"/>
      <c r="E15" s="404"/>
      <c r="F15" s="403"/>
      <c r="G15" s="405"/>
      <c r="H15" s="406"/>
      <c r="I15" s="403"/>
      <c r="J15" s="403"/>
      <c r="K15" s="406"/>
      <c r="L15" s="403"/>
      <c r="M15" s="403"/>
      <c r="N15" s="406"/>
      <c r="O15" s="403"/>
      <c r="P15" s="403"/>
      <c r="Q15" s="407"/>
      <c r="R15" s="28"/>
    </row>
    <row r="16" spans="1:18" ht="19.5" customHeight="1">
      <c r="A16" s="738" t="s">
        <v>563</v>
      </c>
      <c r="B16" s="739"/>
      <c r="C16" s="403">
        <f t="shared" si="0"/>
        <v>96790</v>
      </c>
      <c r="D16" s="403">
        <f t="shared" si="1"/>
        <v>101453</v>
      </c>
      <c r="E16" s="404">
        <f t="shared" si="2"/>
        <v>104.81764645107965</v>
      </c>
      <c r="F16" s="403">
        <f>Odrasli!D4</f>
        <v>2968</v>
      </c>
      <c r="G16" s="405">
        <f>Odrasli!E4</f>
        <v>5250</v>
      </c>
      <c r="H16" s="406">
        <f>G16/F16*100</f>
        <v>176.88679245283018</v>
      </c>
      <c r="I16" s="403">
        <f>Odrasli!D18</f>
        <v>93822</v>
      </c>
      <c r="J16" s="403">
        <f>Odrasli!E18</f>
        <v>96203</v>
      </c>
      <c r="K16" s="406">
        <f t="shared" si="3"/>
        <v>102.53778431497942</v>
      </c>
      <c r="L16" s="403">
        <f>Odrasli!D32</f>
        <v>23696</v>
      </c>
      <c r="M16" s="403">
        <f>Odrasli!E32</f>
        <v>24290</v>
      </c>
      <c r="N16" s="406">
        <f t="shared" si="4"/>
        <v>102.50675219446319</v>
      </c>
      <c r="O16" s="403">
        <f>Odrasli!D47</f>
        <v>732</v>
      </c>
      <c r="P16" s="403">
        <f>Odrasli!E47</f>
        <v>750</v>
      </c>
      <c r="Q16" s="407">
        <f>P16/O16*100</f>
        <v>102.45901639344261</v>
      </c>
      <c r="R16" s="28"/>
    </row>
    <row r="17" spans="1:18" ht="19.5" customHeight="1">
      <c r="A17" s="738" t="s">
        <v>287</v>
      </c>
      <c r="B17" s="739"/>
      <c r="C17" s="408"/>
      <c r="D17" s="408"/>
      <c r="E17" s="561"/>
      <c r="F17" s="408"/>
      <c r="G17" s="410"/>
      <c r="H17" s="409"/>
      <c r="I17" s="408"/>
      <c r="J17" s="408"/>
      <c r="K17" s="409"/>
      <c r="L17" s="408"/>
      <c r="M17" s="408"/>
      <c r="N17" s="409"/>
      <c r="O17" s="408"/>
      <c r="P17" s="408"/>
      <c r="Q17" s="411"/>
      <c r="R17" s="28"/>
    </row>
    <row r="18" spans="1:18" ht="19.5" customHeight="1">
      <c r="A18" s="738" t="s">
        <v>743</v>
      </c>
      <c r="B18" s="739"/>
      <c r="C18" s="408"/>
      <c r="D18" s="408"/>
      <c r="E18" s="561"/>
      <c r="F18" s="408"/>
      <c r="G18" s="408"/>
      <c r="H18" s="409"/>
      <c r="I18" s="408"/>
      <c r="J18" s="408"/>
      <c r="K18" s="409"/>
      <c r="L18" s="408"/>
      <c r="M18" s="408"/>
      <c r="N18" s="409"/>
      <c r="O18" s="408"/>
      <c r="P18" s="408"/>
      <c r="Q18" s="411"/>
      <c r="R18" s="28"/>
    </row>
    <row r="19" spans="1:18" ht="19.5" customHeight="1">
      <c r="A19" s="738" t="s">
        <v>564</v>
      </c>
      <c r="B19" s="739"/>
      <c r="C19" s="408"/>
      <c r="D19" s="408"/>
      <c r="E19" s="561"/>
      <c r="F19" s="408"/>
      <c r="G19" s="410"/>
      <c r="H19" s="409"/>
      <c r="I19" s="408"/>
      <c r="J19" s="408"/>
      <c r="K19" s="409"/>
      <c r="L19" s="408"/>
      <c r="M19" s="408"/>
      <c r="N19" s="409"/>
      <c r="O19" s="408"/>
      <c r="P19" s="408"/>
      <c r="Q19" s="411"/>
      <c r="R19" s="28"/>
    </row>
    <row r="20" spans="1:18" ht="19.5" customHeight="1">
      <c r="A20" s="738" t="s">
        <v>288</v>
      </c>
      <c r="B20" s="739"/>
      <c r="C20" s="408"/>
      <c r="D20" s="408"/>
      <c r="E20" s="561"/>
      <c r="F20" s="408"/>
      <c r="G20" s="410"/>
      <c r="H20" s="409"/>
      <c r="I20" s="408"/>
      <c r="J20" s="408"/>
      <c r="K20" s="409"/>
      <c r="L20" s="408"/>
      <c r="M20" s="408"/>
      <c r="N20" s="409"/>
      <c r="O20" s="408"/>
      <c r="P20" s="408"/>
      <c r="Q20" s="411"/>
      <c r="R20" s="28"/>
    </row>
    <row r="21" spans="1:18" ht="19.5" customHeight="1">
      <c r="A21" s="740" t="s">
        <v>744</v>
      </c>
      <c r="B21" s="741"/>
      <c r="C21" s="408"/>
      <c r="D21" s="408"/>
      <c r="E21" s="561"/>
      <c r="F21" s="408"/>
      <c r="G21" s="410"/>
      <c r="H21" s="409"/>
      <c r="I21" s="408"/>
      <c r="J21" s="408"/>
      <c r="K21" s="409"/>
      <c r="L21" s="408"/>
      <c r="M21" s="408"/>
      <c r="N21" s="409"/>
      <c r="O21" s="408"/>
      <c r="P21" s="408"/>
      <c r="Q21" s="411"/>
      <c r="R21" s="28"/>
    </row>
    <row r="22" spans="1:18" ht="19.5" customHeight="1">
      <c r="A22" s="738" t="s">
        <v>607</v>
      </c>
      <c r="B22" s="739"/>
      <c r="C22" s="403">
        <f t="shared" si="0"/>
        <v>0</v>
      </c>
      <c r="D22" s="403">
        <f t="shared" si="1"/>
        <v>0</v>
      </c>
      <c r="E22" s="404" t="e">
        <f t="shared" si="2"/>
        <v>#DIV/0!</v>
      </c>
      <c r="F22" s="408"/>
      <c r="G22" s="410"/>
      <c r="H22" s="409"/>
      <c r="I22" s="408"/>
      <c r="J22" s="408"/>
      <c r="K22" s="409"/>
      <c r="L22" s="403">
        <f>Lab!C148</f>
        <v>271163</v>
      </c>
      <c r="M22" s="403">
        <f>Lab!D148</f>
        <v>272480</v>
      </c>
      <c r="N22" s="406">
        <f t="shared" si="4"/>
        <v>100.48568573146042</v>
      </c>
      <c r="O22" s="408"/>
      <c r="P22" s="408"/>
      <c r="Q22" s="411"/>
      <c r="R22" s="28"/>
    </row>
    <row r="23" spans="1:18" ht="19.5" customHeight="1">
      <c r="A23" s="738" t="s">
        <v>567</v>
      </c>
      <c r="B23" s="739"/>
      <c r="C23" s="403">
        <f t="shared" si="0"/>
        <v>4611</v>
      </c>
      <c r="D23" s="403">
        <f t="shared" si="1"/>
        <v>4670</v>
      </c>
      <c r="E23" s="404">
        <f t="shared" si="2"/>
        <v>101.27954890479289</v>
      </c>
      <c r="F23" s="89">
        <f>RtgUz!D13+RtgUz!D14</f>
        <v>0</v>
      </c>
      <c r="G23" s="89">
        <f>RtgUz!E13+RtgUz!E14</f>
        <v>0</v>
      </c>
      <c r="H23" s="406" t="e">
        <f>G23/F23*100</f>
        <v>#DIV/0!</v>
      </c>
      <c r="I23" s="89">
        <f>RtgUz!D5+RtgUz!D6+RtgUz!D7+RtgUz!D9+RtgUz!D10+RtgUz!D11+RtgUz!D12</f>
        <v>4611</v>
      </c>
      <c r="J23" s="89">
        <f>RtgUz!E5+RtgUz!E6+RtgUz!E7+RtgUz!E9+RtgUz!E10+RtgUz!E11+RtgUz!E12</f>
        <v>4670</v>
      </c>
      <c r="K23" s="406">
        <f t="shared" si="3"/>
        <v>101.27954890479289</v>
      </c>
      <c r="L23" s="408"/>
      <c r="M23" s="408"/>
      <c r="N23" s="409"/>
      <c r="O23" s="408"/>
      <c r="P23" s="408"/>
      <c r="Q23" s="411"/>
      <c r="R23" s="28"/>
    </row>
    <row r="24" spans="1:18" ht="19.5" customHeight="1">
      <c r="A24" s="738" t="s">
        <v>289</v>
      </c>
      <c r="B24" s="739"/>
      <c r="C24" s="403">
        <f t="shared" si="0"/>
        <v>3501</v>
      </c>
      <c r="D24" s="403">
        <f t="shared" si="1"/>
        <v>3525</v>
      </c>
      <c r="E24" s="404">
        <f t="shared" si="2"/>
        <v>100.68551842330761</v>
      </c>
      <c r="F24" s="89">
        <f>RtgUz!D33</f>
        <v>0</v>
      </c>
      <c r="G24" s="89">
        <f>RtgUz!E33</f>
        <v>0</v>
      </c>
      <c r="H24" s="406" t="e">
        <f>G24/F24*100</f>
        <v>#DIV/0!</v>
      </c>
      <c r="I24" s="89">
        <f>RtgUz!D27+RtgUz!D28+RtgUz!D29+RtgUz!D30+RtgUz!D31+RtgUz!D32</f>
        <v>3501</v>
      </c>
      <c r="J24" s="89">
        <f>RtgUz!E27+RtgUz!E28+RtgUz!E29+RtgUz!E30+RtgUz!E31+RtgUz!E32</f>
        <v>3525</v>
      </c>
      <c r="K24" s="406">
        <f t="shared" si="3"/>
        <v>100.68551842330761</v>
      </c>
      <c r="L24" s="408"/>
      <c r="M24" s="408"/>
      <c r="N24" s="409"/>
      <c r="O24" s="408"/>
      <c r="P24" s="408"/>
      <c r="Q24" s="411"/>
      <c r="R24" s="28"/>
    </row>
    <row r="25" spans="1:18" ht="19.5" customHeight="1">
      <c r="A25" s="742" t="s">
        <v>569</v>
      </c>
      <c r="B25" s="517" t="s">
        <v>570</v>
      </c>
      <c r="C25" s="403">
        <f t="shared" si="0"/>
        <v>7960</v>
      </c>
      <c r="D25" s="403">
        <f t="shared" si="1"/>
        <v>8593</v>
      </c>
      <c r="E25" s="404">
        <f t="shared" si="2"/>
        <v>107.95226130653266</v>
      </c>
      <c r="F25" s="408"/>
      <c r="G25" s="410"/>
      <c r="H25" s="409"/>
      <c r="I25" s="403">
        <f>Int!D4</f>
        <v>7960</v>
      </c>
      <c r="J25" s="403">
        <f>Int!E4</f>
        <v>8593</v>
      </c>
      <c r="K25" s="406">
        <f t="shared" si="3"/>
        <v>107.95226130653266</v>
      </c>
      <c r="L25" s="403">
        <f>Int!D13</f>
        <v>3935</v>
      </c>
      <c r="M25" s="403">
        <f>Int!E13</f>
        <v>4450</v>
      </c>
      <c r="N25" s="406">
        <f t="shared" si="4"/>
        <v>113.0876747141042</v>
      </c>
      <c r="O25" s="403">
        <f>Int!D22</f>
        <v>0</v>
      </c>
      <c r="P25" s="403">
        <f>Int!E22</f>
        <v>0</v>
      </c>
      <c r="Q25" s="407" t="e">
        <f>P25/O25*100</f>
        <v>#DIV/0!</v>
      </c>
      <c r="R25" s="28"/>
    </row>
    <row r="26" spans="1:18" ht="19.5" customHeight="1">
      <c r="A26" s="742"/>
      <c r="B26" s="517" t="s">
        <v>290</v>
      </c>
      <c r="C26" s="408"/>
      <c r="D26" s="408"/>
      <c r="E26" s="561"/>
      <c r="F26" s="408"/>
      <c r="G26" s="410"/>
      <c r="H26" s="409"/>
      <c r="I26" s="408"/>
      <c r="J26" s="408"/>
      <c r="K26" s="409"/>
      <c r="L26" s="408"/>
      <c r="M26" s="408"/>
      <c r="N26" s="409"/>
      <c r="O26" s="408"/>
      <c r="P26" s="408"/>
      <c r="Q26" s="411"/>
      <c r="R26" s="28"/>
    </row>
    <row r="27" spans="1:18" ht="19.5" customHeight="1">
      <c r="A27" s="742"/>
      <c r="B27" s="517" t="s">
        <v>291</v>
      </c>
      <c r="C27" s="403">
        <f t="shared" si="0"/>
        <v>6499</v>
      </c>
      <c r="D27" s="403">
        <f t="shared" si="1"/>
        <v>6703</v>
      </c>
      <c r="E27" s="404">
        <f t="shared" si="2"/>
        <v>103.13894445299276</v>
      </c>
      <c r="F27" s="403">
        <f>Oftal!D5+Oftal!D6+Oftal!D7+Oftal!D8+Oftal!D9</f>
        <v>0</v>
      </c>
      <c r="G27" s="403">
        <f>Oftal!E5+Oftal!E6+Oftal!E7+Oftal!E8+Oftal!E9</f>
        <v>0</v>
      </c>
      <c r="H27" s="406" t="e">
        <f>G27/F27*100</f>
        <v>#DIV/0!</v>
      </c>
      <c r="I27" s="403">
        <f>Oftal!D10+Oftal!D11+Oftal!D12+Oftal!D13</f>
        <v>6499</v>
      </c>
      <c r="J27" s="403">
        <f>Oftal!E10+Oftal!E11+Oftal!E12+Oftal!E13</f>
        <v>6703</v>
      </c>
      <c r="K27" s="406">
        <f t="shared" si="3"/>
        <v>103.13894445299276</v>
      </c>
      <c r="L27" s="403">
        <f>Oftal!D14</f>
        <v>4812</v>
      </c>
      <c r="M27" s="403">
        <f>Oftal!E14</f>
        <v>4820</v>
      </c>
      <c r="N27" s="406">
        <f t="shared" si="4"/>
        <v>100.166251039069</v>
      </c>
      <c r="O27" s="408"/>
      <c r="P27" s="408"/>
      <c r="Q27" s="411"/>
      <c r="R27" s="28"/>
    </row>
    <row r="28" spans="1:18" ht="24.75" customHeight="1">
      <c r="A28" s="742"/>
      <c r="B28" s="517" t="s">
        <v>758</v>
      </c>
      <c r="C28" s="403">
        <f t="shared" si="0"/>
        <v>6341</v>
      </c>
      <c r="D28" s="403">
        <f t="shared" si="1"/>
        <v>6553</v>
      </c>
      <c r="E28" s="404">
        <f t="shared" si="2"/>
        <v>103.3433212427062</v>
      </c>
      <c r="F28" s="89">
        <f>Fizik!D5+Fizik!D6+Fizik!D7</f>
        <v>0</v>
      </c>
      <c r="G28" s="89">
        <f>Fizik!E5+Fizik!E6+Fizik!E7</f>
        <v>0</v>
      </c>
      <c r="H28" s="406" t="e">
        <f>G28/F28*100</f>
        <v>#DIV/0!</v>
      </c>
      <c r="I28" s="403">
        <f>Fizik!D8+Fizik!D9+Fizik!D10+Fizik!D11+Fizik!D12</f>
        <v>6341</v>
      </c>
      <c r="J28" s="403">
        <f>Fizik!E8+Fizik!E9+Fizik!E10+Fizik!E11+Fizik!E12</f>
        <v>6553</v>
      </c>
      <c r="K28" s="406">
        <f t="shared" si="3"/>
        <v>103.3433212427062</v>
      </c>
      <c r="L28" s="403">
        <f>Fizik!D13</f>
        <v>77170</v>
      </c>
      <c r="M28" s="403">
        <f>Fizik!E13</f>
        <v>77750</v>
      </c>
      <c r="N28" s="406">
        <f t="shared" si="4"/>
        <v>100.75158740443177</v>
      </c>
      <c r="O28" s="408"/>
      <c r="P28" s="408"/>
      <c r="Q28" s="411"/>
      <c r="R28" s="28"/>
    </row>
    <row r="29" spans="1:18" ht="19.5" customHeight="1">
      <c r="A29" s="742"/>
      <c r="B29" s="517" t="s">
        <v>573</v>
      </c>
      <c r="C29" s="403">
        <f t="shared" si="0"/>
        <v>2760</v>
      </c>
      <c r="D29" s="403">
        <f t="shared" si="1"/>
        <v>2953</v>
      </c>
      <c r="E29" s="404">
        <f t="shared" si="2"/>
        <v>106.9927536231884</v>
      </c>
      <c r="F29" s="403">
        <f>Orl!D5+Orl!D6+Orl!D7</f>
        <v>0</v>
      </c>
      <c r="G29" s="403">
        <f>Orl!E5+Orl!E6+Orl!E7</f>
        <v>0</v>
      </c>
      <c r="H29" s="406" t="e">
        <f>G29/F29*100</f>
        <v>#DIV/0!</v>
      </c>
      <c r="I29" s="403">
        <f>Orl!D8+Orl!D9+Orl!D10+Orl!D11</f>
        <v>2760</v>
      </c>
      <c r="J29" s="403">
        <f>Orl!E8+Orl!E9+Orl!E10+Orl!E11</f>
        <v>2953</v>
      </c>
      <c r="K29" s="406">
        <f t="shared" si="3"/>
        <v>106.9927536231884</v>
      </c>
      <c r="L29" s="403">
        <f>Orl!D12</f>
        <v>2140</v>
      </c>
      <c r="M29" s="403">
        <f>Orl!E12</f>
        <v>2200</v>
      </c>
      <c r="N29" s="406">
        <f t="shared" si="4"/>
        <v>102.803738317757</v>
      </c>
      <c r="O29" s="408"/>
      <c r="P29" s="408"/>
      <c r="Q29" s="411"/>
      <c r="R29" s="28"/>
    </row>
    <row r="30" spans="1:18" ht="24" customHeight="1">
      <c r="A30" s="742"/>
      <c r="B30" s="517" t="s">
        <v>574</v>
      </c>
      <c r="C30" s="403">
        <f t="shared" si="0"/>
        <v>1912</v>
      </c>
      <c r="D30" s="403">
        <f t="shared" si="1"/>
        <v>1493</v>
      </c>
      <c r="E30" s="404">
        <f t="shared" si="2"/>
        <v>78.0857740585774</v>
      </c>
      <c r="F30" s="408"/>
      <c r="G30" s="410"/>
      <c r="H30" s="409"/>
      <c r="I30" s="403">
        <f>Psih!D4</f>
        <v>1912</v>
      </c>
      <c r="J30" s="403">
        <f>Psih!E4</f>
        <v>1493</v>
      </c>
      <c r="K30" s="406">
        <f t="shared" si="3"/>
        <v>78.0857740585774</v>
      </c>
      <c r="L30" s="403">
        <f>Psih!D10</f>
        <v>1491</v>
      </c>
      <c r="M30" s="403">
        <f>Psih!E10</f>
        <v>1495</v>
      </c>
      <c r="N30" s="406">
        <f t="shared" si="4"/>
        <v>100.26827632461435</v>
      </c>
      <c r="O30" s="403">
        <f>Psih!D15</f>
        <v>0</v>
      </c>
      <c r="P30" s="403">
        <f>Psih!E15</f>
        <v>0</v>
      </c>
      <c r="Q30" s="407" t="e">
        <f>P30/O30*100</f>
        <v>#DIV/0!</v>
      </c>
      <c r="R30" s="28"/>
    </row>
    <row r="31" spans="1:18" ht="19.5" customHeight="1">
      <c r="A31" s="742"/>
      <c r="B31" s="517" t="s">
        <v>292</v>
      </c>
      <c r="C31" s="408"/>
      <c r="D31" s="408"/>
      <c r="E31" s="561"/>
      <c r="F31" s="408"/>
      <c r="G31" s="410"/>
      <c r="H31" s="409"/>
      <c r="I31" s="408"/>
      <c r="J31" s="408"/>
      <c r="K31" s="409"/>
      <c r="L31" s="408"/>
      <c r="M31" s="408"/>
      <c r="N31" s="409"/>
      <c r="O31" s="408"/>
      <c r="P31" s="408"/>
      <c r="Q31" s="411"/>
      <c r="R31" s="28"/>
    </row>
    <row r="32" spans="1:18" ht="19.5" customHeight="1">
      <c r="A32" s="742"/>
      <c r="B32" s="517" t="s">
        <v>720</v>
      </c>
      <c r="C32" s="408"/>
      <c r="D32" s="408"/>
      <c r="E32" s="561"/>
      <c r="F32" s="408"/>
      <c r="G32" s="410"/>
      <c r="H32" s="409"/>
      <c r="I32" s="408"/>
      <c r="J32" s="408"/>
      <c r="K32" s="409"/>
      <c r="L32" s="408"/>
      <c r="M32" s="408"/>
      <c r="N32" s="409"/>
      <c r="O32" s="408"/>
      <c r="P32" s="408"/>
      <c r="Q32" s="411"/>
      <c r="R32" s="28"/>
    </row>
    <row r="33" spans="1:18" ht="19.5" customHeight="1">
      <c r="A33" s="742"/>
      <c r="B33" s="517" t="s">
        <v>751</v>
      </c>
      <c r="C33" s="408"/>
      <c r="D33" s="408"/>
      <c r="E33" s="561"/>
      <c r="F33" s="412"/>
      <c r="G33" s="412"/>
      <c r="H33" s="409"/>
      <c r="I33" s="408"/>
      <c r="J33" s="408"/>
      <c r="K33" s="409"/>
      <c r="L33" s="408"/>
      <c r="M33" s="408"/>
      <c r="N33" s="409"/>
      <c r="O33" s="408"/>
      <c r="P33" s="408"/>
      <c r="Q33" s="411"/>
      <c r="R33" s="28"/>
    </row>
    <row r="34" spans="1:18" ht="19.5" customHeight="1">
      <c r="A34" s="742"/>
      <c r="B34" s="517" t="s">
        <v>752</v>
      </c>
      <c r="C34" s="408"/>
      <c r="D34" s="408"/>
      <c r="E34" s="561"/>
      <c r="F34" s="412"/>
      <c r="G34" s="410"/>
      <c r="H34" s="409"/>
      <c r="I34" s="408"/>
      <c r="J34" s="408"/>
      <c r="K34" s="409"/>
      <c r="L34" s="408"/>
      <c r="M34" s="408"/>
      <c r="N34" s="409"/>
      <c r="O34" s="408"/>
      <c r="P34" s="408"/>
      <c r="Q34" s="411"/>
      <c r="R34" s="28"/>
    </row>
    <row r="35" spans="1:18" ht="27" customHeight="1" thickBot="1">
      <c r="A35" s="736" t="s">
        <v>553</v>
      </c>
      <c r="B35" s="737"/>
      <c r="C35" s="413">
        <f>F35+I35</f>
        <v>152697</v>
      </c>
      <c r="D35" s="413">
        <f>G35+J35</f>
        <v>161523</v>
      </c>
      <c r="E35" s="414">
        <f>D35/C35*100</f>
        <v>105.78007426472034</v>
      </c>
      <c r="F35" s="413">
        <f aca="true" t="shared" si="5" ref="F35:P35">SUM(F10:F34)</f>
        <v>11013</v>
      </c>
      <c r="G35" s="413">
        <f t="shared" si="5"/>
        <v>13360</v>
      </c>
      <c r="H35" s="414">
        <f>G35/F35*100</f>
        <v>121.3111776990829</v>
      </c>
      <c r="I35" s="413">
        <f t="shared" si="5"/>
        <v>141684</v>
      </c>
      <c r="J35" s="413">
        <f t="shared" si="5"/>
        <v>148163</v>
      </c>
      <c r="K35" s="414">
        <f>J35/I35*100</f>
        <v>104.57285226278196</v>
      </c>
      <c r="L35" s="413">
        <f t="shared" si="5"/>
        <v>389401</v>
      </c>
      <c r="M35" s="413">
        <f t="shared" si="5"/>
        <v>394015</v>
      </c>
      <c r="N35" s="414">
        <f>M35/L35*100</f>
        <v>101.1848968030385</v>
      </c>
      <c r="O35" s="413">
        <f t="shared" si="5"/>
        <v>1221</v>
      </c>
      <c r="P35" s="413">
        <f t="shared" si="5"/>
        <v>1250</v>
      </c>
      <c r="Q35" s="415">
        <f>P35/O35*100</f>
        <v>102.37510237510237</v>
      </c>
      <c r="R35" s="28"/>
    </row>
    <row r="36" spans="1:6" ht="12.75">
      <c r="A36" s="416" t="s">
        <v>293</v>
      </c>
      <c r="F36" s="29"/>
    </row>
    <row r="37" ht="12.75">
      <c r="F37" s="29"/>
    </row>
    <row r="38" ht="12.75">
      <c r="F38" s="29"/>
    </row>
    <row r="39" ht="12.75">
      <c r="F39" s="29"/>
    </row>
    <row r="40" ht="12.75">
      <c r="F40" s="29"/>
    </row>
    <row r="41" ht="12.75">
      <c r="F41" s="29"/>
    </row>
    <row r="42" ht="12.75">
      <c r="F42" s="29"/>
    </row>
  </sheetData>
  <sheetProtection/>
  <mergeCells count="40">
    <mergeCell ref="O4:O9"/>
    <mergeCell ref="P4:P9"/>
    <mergeCell ref="J6:J9"/>
    <mergeCell ref="K6:K9"/>
    <mergeCell ref="L3:N3"/>
    <mergeCell ref="O3:Q3"/>
    <mergeCell ref="C4:E5"/>
    <mergeCell ref="F4:H5"/>
    <mergeCell ref="I4:K5"/>
    <mergeCell ref="L4:L9"/>
    <mergeCell ref="M4:M9"/>
    <mergeCell ref="N4:N9"/>
    <mergeCell ref="A3:B9"/>
    <mergeCell ref="C3:K3"/>
    <mergeCell ref="Q4:Q9"/>
    <mergeCell ref="C6:C9"/>
    <mergeCell ref="D6:D9"/>
    <mergeCell ref="E6:E9"/>
    <mergeCell ref="F6:F9"/>
    <mergeCell ref="G6:G9"/>
    <mergeCell ref="H6:H9"/>
    <mergeCell ref="I6:I9"/>
    <mergeCell ref="A16:B16"/>
    <mergeCell ref="A17:B17"/>
    <mergeCell ref="A18:B18"/>
    <mergeCell ref="A19:B19"/>
    <mergeCell ref="A10:B10"/>
    <mergeCell ref="A11:B11"/>
    <mergeCell ref="A12:B12"/>
    <mergeCell ref="A13:B13"/>
    <mergeCell ref="A1:Q1"/>
    <mergeCell ref="A35:B35"/>
    <mergeCell ref="A20:B20"/>
    <mergeCell ref="A21:B21"/>
    <mergeCell ref="A22:B22"/>
    <mergeCell ref="A23:B23"/>
    <mergeCell ref="A24:B24"/>
    <mergeCell ref="A25:A34"/>
    <mergeCell ref="A14:B14"/>
    <mergeCell ref="A15:B15"/>
  </mergeCells>
  <printOptions horizontalCentered="1"/>
  <pageMargins left="0" right="0" top="0" bottom="0" header="0.3" footer="0.3"/>
  <pageSetup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zoomScalePageLayoutView="0" workbookViewId="0" topLeftCell="A1">
      <selection activeCell="U44" sqref="U44"/>
    </sheetView>
  </sheetViews>
  <sheetFormatPr defaultColWidth="9.140625" defaultRowHeight="12.75"/>
  <cols>
    <col min="1" max="1" width="9.57421875" style="543" customWidth="1"/>
    <col min="2" max="2" width="4.57421875" style="544" customWidth="1"/>
    <col min="3" max="3" width="9.140625" style="543" customWidth="1"/>
    <col min="4" max="8" width="9.140625" style="523" customWidth="1"/>
    <col min="9" max="9" width="18.421875" style="523" customWidth="1"/>
    <col min="10" max="16384" width="9.140625" style="523" customWidth="1"/>
  </cols>
  <sheetData>
    <row r="2" spans="1:9" ht="11.25">
      <c r="A2" s="520"/>
      <c r="B2" s="521"/>
      <c r="C2" s="520"/>
      <c r="D2" s="522"/>
      <c r="E2" s="522"/>
      <c r="F2" s="522"/>
      <c r="G2" s="522"/>
      <c r="H2" s="522"/>
      <c r="I2" s="522"/>
    </row>
    <row r="3" spans="1:9" ht="11.25">
      <c r="A3" s="524" t="s">
        <v>796</v>
      </c>
      <c r="B3" s="525">
        <v>1</v>
      </c>
      <c r="C3" s="526" t="s">
        <v>352</v>
      </c>
      <c r="D3" s="527"/>
      <c r="E3" s="527"/>
      <c r="F3" s="527"/>
      <c r="G3" s="527"/>
      <c r="H3" s="527"/>
      <c r="I3" s="527"/>
    </row>
    <row r="4" spans="1:28" ht="15" customHeight="1">
      <c r="A4" s="528" t="s">
        <v>796</v>
      </c>
      <c r="B4" s="529">
        <v>2</v>
      </c>
      <c r="C4" s="674" t="s">
        <v>759</v>
      </c>
      <c r="D4" s="674"/>
      <c r="E4" s="674"/>
      <c r="F4" s="674"/>
      <c r="G4" s="674"/>
      <c r="H4" s="674"/>
      <c r="I4" s="674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</row>
    <row r="5" spans="1:28" ht="15" customHeight="1">
      <c r="A5" s="528"/>
      <c r="B5" s="529"/>
      <c r="C5" s="674"/>
      <c r="D5" s="674"/>
      <c r="E5" s="674"/>
      <c r="F5" s="674"/>
      <c r="G5" s="674"/>
      <c r="H5" s="674"/>
      <c r="I5" s="674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</row>
    <row r="6" spans="1:9" ht="11.25">
      <c r="A6" s="528" t="s">
        <v>796</v>
      </c>
      <c r="B6" s="529">
        <v>3</v>
      </c>
      <c r="C6" s="675" t="s">
        <v>760</v>
      </c>
      <c r="D6" s="675"/>
      <c r="E6" s="675"/>
      <c r="F6" s="675"/>
      <c r="G6" s="675"/>
      <c r="H6" s="675"/>
      <c r="I6" s="675"/>
    </row>
    <row r="7" spans="1:9" ht="11.25">
      <c r="A7" s="528"/>
      <c r="B7" s="529"/>
      <c r="C7" s="675"/>
      <c r="D7" s="675"/>
      <c r="E7" s="675"/>
      <c r="F7" s="675"/>
      <c r="G7" s="675"/>
      <c r="H7" s="675"/>
      <c r="I7" s="675"/>
    </row>
    <row r="8" spans="1:15" ht="11.25">
      <c r="A8" s="528" t="s">
        <v>796</v>
      </c>
      <c r="B8" s="529">
        <v>4</v>
      </c>
      <c r="C8" s="675" t="s">
        <v>761</v>
      </c>
      <c r="D8" s="675"/>
      <c r="E8" s="675"/>
      <c r="F8" s="675"/>
      <c r="G8" s="675"/>
      <c r="H8" s="675"/>
      <c r="I8" s="675"/>
      <c r="J8" s="532"/>
      <c r="K8" s="532"/>
      <c r="L8" s="532"/>
      <c r="M8" s="532"/>
      <c r="N8" s="532"/>
      <c r="O8" s="532"/>
    </row>
    <row r="9" spans="1:15" ht="11.25">
      <c r="A9" s="528"/>
      <c r="B9" s="529"/>
      <c r="C9" s="675"/>
      <c r="D9" s="675"/>
      <c r="E9" s="675"/>
      <c r="F9" s="675"/>
      <c r="G9" s="675"/>
      <c r="H9" s="675"/>
      <c r="I9" s="675"/>
      <c r="J9" s="532"/>
      <c r="K9" s="532"/>
      <c r="L9" s="532"/>
      <c r="M9" s="532"/>
      <c r="N9" s="532"/>
      <c r="O9" s="532"/>
    </row>
    <row r="10" spans="1:9" ht="11.25" customHeight="1">
      <c r="A10" s="528" t="s">
        <v>796</v>
      </c>
      <c r="B10" s="529">
        <v>5</v>
      </c>
      <c r="C10" s="533" t="s">
        <v>762</v>
      </c>
      <c r="D10" s="534"/>
      <c r="E10" s="534"/>
      <c r="F10" s="534"/>
      <c r="G10" s="534" t="s">
        <v>797</v>
      </c>
      <c r="H10" s="534"/>
      <c r="I10" s="534"/>
    </row>
    <row r="11" spans="1:9" ht="11.25">
      <c r="A11" s="528" t="s">
        <v>796</v>
      </c>
      <c r="B11" s="529">
        <v>6</v>
      </c>
      <c r="C11" s="535" t="s">
        <v>763</v>
      </c>
      <c r="D11" s="533"/>
      <c r="E11" s="533"/>
      <c r="F11" s="533"/>
      <c r="G11" s="533"/>
      <c r="H11" s="533" t="s">
        <v>797</v>
      </c>
      <c r="I11" s="536"/>
    </row>
    <row r="12" spans="1:9" ht="11.25">
      <c r="A12" s="528" t="s">
        <v>796</v>
      </c>
      <c r="B12" s="529">
        <v>7</v>
      </c>
      <c r="C12" s="533" t="s">
        <v>583</v>
      </c>
      <c r="D12" s="536"/>
      <c r="E12" s="536"/>
      <c r="F12" s="536"/>
      <c r="G12" s="536"/>
      <c r="H12" s="536"/>
      <c r="I12" s="536"/>
    </row>
    <row r="13" spans="1:9" ht="11.25">
      <c r="A13" s="528" t="s">
        <v>796</v>
      </c>
      <c r="B13" s="529">
        <v>8</v>
      </c>
      <c r="C13" s="529" t="s">
        <v>798</v>
      </c>
      <c r="D13" s="536"/>
      <c r="E13" s="536"/>
      <c r="F13" s="536"/>
      <c r="G13" s="536"/>
      <c r="H13" s="536"/>
      <c r="I13" s="536"/>
    </row>
    <row r="14" spans="1:9" ht="11.25">
      <c r="A14" s="528" t="s">
        <v>796</v>
      </c>
      <c r="B14" s="537">
        <v>9</v>
      </c>
      <c r="C14" s="538" t="s">
        <v>584</v>
      </c>
      <c r="D14" s="539"/>
      <c r="E14" s="539"/>
      <c r="F14" s="539"/>
      <c r="G14" s="539"/>
      <c r="H14" s="539"/>
      <c r="I14" s="539"/>
    </row>
    <row r="15" spans="1:9" ht="11.25">
      <c r="A15" s="528" t="s">
        <v>796</v>
      </c>
      <c r="B15" s="537">
        <v>10</v>
      </c>
      <c r="C15" s="538" t="s">
        <v>631</v>
      </c>
      <c r="D15" s="539"/>
      <c r="E15" s="539"/>
      <c r="F15" s="539"/>
      <c r="G15" s="539"/>
      <c r="H15" s="539"/>
      <c r="I15" s="539"/>
    </row>
    <row r="16" spans="1:9" ht="11.25">
      <c r="A16" s="528" t="s">
        <v>796</v>
      </c>
      <c r="B16" s="537">
        <v>11</v>
      </c>
      <c r="C16" s="538" t="s">
        <v>585</v>
      </c>
      <c r="D16" s="539"/>
      <c r="E16" s="539"/>
      <c r="F16" s="539"/>
      <c r="G16" s="539"/>
      <c r="H16" s="539"/>
      <c r="I16" s="539"/>
    </row>
    <row r="17" spans="1:9" ht="11.25">
      <c r="A17" s="528" t="s">
        <v>796</v>
      </c>
      <c r="B17" s="537">
        <v>12</v>
      </c>
      <c r="C17" s="538" t="s">
        <v>660</v>
      </c>
      <c r="D17" s="539"/>
      <c r="E17" s="539"/>
      <c r="F17" s="539"/>
      <c r="G17" s="539"/>
      <c r="H17" s="539"/>
      <c r="I17" s="539"/>
    </row>
    <row r="18" spans="1:9" ht="11.25">
      <c r="A18" s="528" t="s">
        <v>796</v>
      </c>
      <c r="B18" s="537">
        <v>13</v>
      </c>
      <c r="C18" s="520" t="s">
        <v>586</v>
      </c>
      <c r="D18" s="539"/>
      <c r="E18" s="539"/>
      <c r="F18" s="539"/>
      <c r="G18" s="539"/>
      <c r="H18" s="539"/>
      <c r="I18" s="539"/>
    </row>
    <row r="19" spans="1:9" ht="11.25">
      <c r="A19" s="528" t="s">
        <v>796</v>
      </c>
      <c r="B19" s="537">
        <v>14</v>
      </c>
      <c r="C19" s="538" t="s">
        <v>602</v>
      </c>
      <c r="D19" s="539"/>
      <c r="E19" s="539"/>
      <c r="F19" s="539"/>
      <c r="G19" s="539"/>
      <c r="H19" s="539"/>
      <c r="I19" s="539"/>
    </row>
    <row r="20" spans="1:9" ht="11.25">
      <c r="A20" s="528" t="s">
        <v>796</v>
      </c>
      <c r="B20" s="537" t="s">
        <v>799</v>
      </c>
      <c r="C20" s="676" t="s">
        <v>632</v>
      </c>
      <c r="D20" s="676"/>
      <c r="E20" s="676"/>
      <c r="F20" s="676"/>
      <c r="G20" s="676"/>
      <c r="H20" s="676"/>
      <c r="I20" s="676"/>
    </row>
    <row r="21" spans="1:9" ht="11.25">
      <c r="A21" s="528"/>
      <c r="B21" s="537"/>
      <c r="C21" s="676"/>
      <c r="D21" s="676"/>
      <c r="E21" s="676"/>
      <c r="F21" s="676"/>
      <c r="G21" s="676"/>
      <c r="H21" s="676"/>
      <c r="I21" s="676"/>
    </row>
    <row r="22" spans="1:9" ht="11.25">
      <c r="A22" s="528" t="s">
        <v>796</v>
      </c>
      <c r="B22" s="537" t="s">
        <v>800</v>
      </c>
      <c r="C22" s="538" t="s">
        <v>801</v>
      </c>
      <c r="D22" s="539"/>
      <c r="E22" s="539"/>
      <c r="F22" s="539"/>
      <c r="G22" s="539"/>
      <c r="H22" s="539"/>
      <c r="I22" s="539"/>
    </row>
    <row r="23" spans="1:9" ht="11.25">
      <c r="A23" s="528"/>
      <c r="B23" s="537"/>
      <c r="C23" s="538" t="s">
        <v>802</v>
      </c>
      <c r="D23" s="539"/>
      <c r="E23" s="539"/>
      <c r="F23" s="539"/>
      <c r="G23" s="539"/>
      <c r="H23" s="539"/>
      <c r="I23" s="539"/>
    </row>
    <row r="24" spans="1:9" ht="11.25">
      <c r="A24" s="528" t="s">
        <v>796</v>
      </c>
      <c r="B24" s="537">
        <v>16</v>
      </c>
      <c r="C24" s="538" t="s">
        <v>587</v>
      </c>
      <c r="D24" s="539"/>
      <c r="E24" s="539"/>
      <c r="F24" s="539"/>
      <c r="G24" s="539"/>
      <c r="H24" s="539"/>
      <c r="I24" s="539"/>
    </row>
    <row r="25" spans="1:9" ht="11.25">
      <c r="A25" s="528" t="s">
        <v>796</v>
      </c>
      <c r="B25" s="537">
        <v>17</v>
      </c>
      <c r="C25" s="538" t="s">
        <v>658</v>
      </c>
      <c r="D25" s="539"/>
      <c r="E25" s="539"/>
      <c r="F25" s="539"/>
      <c r="G25" s="539"/>
      <c r="H25" s="539"/>
      <c r="I25" s="539"/>
    </row>
    <row r="26" spans="1:9" ht="11.25">
      <c r="A26" s="528" t="s">
        <v>796</v>
      </c>
      <c r="B26" s="537">
        <v>18</v>
      </c>
      <c r="C26" s="538" t="s">
        <v>588</v>
      </c>
      <c r="D26" s="539"/>
      <c r="E26" s="539"/>
      <c r="F26" s="539"/>
      <c r="G26" s="539"/>
      <c r="H26" s="539"/>
      <c r="I26" s="539"/>
    </row>
    <row r="27" spans="1:9" ht="11.25">
      <c r="A27" s="528" t="s">
        <v>796</v>
      </c>
      <c r="B27" s="537">
        <v>19</v>
      </c>
      <c r="C27" s="538" t="s">
        <v>589</v>
      </c>
      <c r="D27" s="539"/>
      <c r="E27" s="539"/>
      <c r="F27" s="539"/>
      <c r="G27" s="539"/>
      <c r="H27" s="539"/>
      <c r="I27" s="539"/>
    </row>
    <row r="28" spans="1:9" ht="11.25">
      <c r="A28" s="528" t="s">
        <v>796</v>
      </c>
      <c r="B28" s="537">
        <v>20</v>
      </c>
      <c r="C28" s="538" t="s">
        <v>590</v>
      </c>
      <c r="D28" s="539"/>
      <c r="E28" s="539"/>
      <c r="F28" s="539"/>
      <c r="G28" s="539"/>
      <c r="H28" s="539"/>
      <c r="I28" s="539"/>
    </row>
    <row r="29" spans="1:9" ht="11.25">
      <c r="A29" s="528" t="s">
        <v>796</v>
      </c>
      <c r="B29" s="537">
        <v>21</v>
      </c>
      <c r="C29" s="538" t="s">
        <v>591</v>
      </c>
      <c r="D29" s="539"/>
      <c r="E29" s="539"/>
      <c r="F29" s="539"/>
      <c r="G29" s="539"/>
      <c r="H29" s="539"/>
      <c r="I29" s="539"/>
    </row>
    <row r="30" spans="1:9" ht="11.25">
      <c r="A30" s="528" t="s">
        <v>796</v>
      </c>
      <c r="B30" s="537">
        <v>22</v>
      </c>
      <c r="C30" s="538" t="s">
        <v>592</v>
      </c>
      <c r="D30" s="539"/>
      <c r="E30" s="539"/>
      <c r="F30" s="539"/>
      <c r="G30" s="539"/>
      <c r="H30" s="539"/>
      <c r="I30" s="539"/>
    </row>
    <row r="31" spans="1:9" ht="11.25">
      <c r="A31" s="528" t="s">
        <v>796</v>
      </c>
      <c r="B31" s="537">
        <v>23</v>
      </c>
      <c r="C31" s="538" t="s">
        <v>593</v>
      </c>
      <c r="D31" s="539"/>
      <c r="E31" s="539"/>
      <c r="F31" s="539"/>
      <c r="G31" s="539"/>
      <c r="H31" s="539"/>
      <c r="I31" s="539"/>
    </row>
    <row r="32" spans="1:9" ht="11.25">
      <c r="A32" s="528" t="s">
        <v>796</v>
      </c>
      <c r="B32" s="537">
        <v>24</v>
      </c>
      <c r="C32" s="538" t="s">
        <v>594</v>
      </c>
      <c r="D32" s="539"/>
      <c r="E32" s="539"/>
      <c r="F32" s="539"/>
      <c r="G32" s="539"/>
      <c r="H32" s="539"/>
      <c r="I32" s="539"/>
    </row>
    <row r="33" spans="1:9" ht="11.25">
      <c r="A33" s="528" t="s">
        <v>796</v>
      </c>
      <c r="B33" s="537">
        <v>25</v>
      </c>
      <c r="C33" s="538" t="s">
        <v>595</v>
      </c>
      <c r="D33" s="539"/>
      <c r="E33" s="539"/>
      <c r="F33" s="539"/>
      <c r="G33" s="539"/>
      <c r="H33" s="539"/>
      <c r="I33" s="539"/>
    </row>
    <row r="34" spans="1:9" ht="11.25">
      <c r="A34" s="528" t="s">
        <v>796</v>
      </c>
      <c r="B34" s="537">
        <v>26</v>
      </c>
      <c r="C34" s="538" t="s">
        <v>596</v>
      </c>
      <c r="D34" s="539"/>
      <c r="E34" s="539"/>
      <c r="F34" s="539"/>
      <c r="G34" s="539"/>
      <c r="H34" s="539"/>
      <c r="I34" s="539"/>
    </row>
    <row r="35" spans="1:9" ht="11.25">
      <c r="A35" s="528" t="s">
        <v>796</v>
      </c>
      <c r="B35" s="537">
        <v>27</v>
      </c>
      <c r="C35" s="538" t="s">
        <v>597</v>
      </c>
      <c r="D35" s="539"/>
      <c r="E35" s="539"/>
      <c r="F35" s="539"/>
      <c r="G35" s="539"/>
      <c r="H35" s="539"/>
      <c r="I35" s="539"/>
    </row>
    <row r="36" spans="1:9" ht="11.25">
      <c r="A36" s="528" t="s">
        <v>796</v>
      </c>
      <c r="B36" s="537">
        <v>28</v>
      </c>
      <c r="C36" s="538" t="s">
        <v>490</v>
      </c>
      <c r="D36" s="539"/>
      <c r="E36" s="539"/>
      <c r="F36" s="539"/>
      <c r="G36" s="539"/>
      <c r="H36" s="539"/>
      <c r="I36" s="539"/>
    </row>
    <row r="37" spans="1:9" ht="11.25">
      <c r="A37" s="528" t="s">
        <v>796</v>
      </c>
      <c r="B37" s="537">
        <v>29</v>
      </c>
      <c r="C37" s="538" t="s">
        <v>803</v>
      </c>
      <c r="D37" s="539"/>
      <c r="E37" s="539"/>
      <c r="F37" s="539"/>
      <c r="G37" s="539"/>
      <c r="H37" s="539"/>
      <c r="I37" s="539"/>
    </row>
    <row r="38" spans="1:9" ht="11.25">
      <c r="A38" s="528" t="s">
        <v>796</v>
      </c>
      <c r="B38" s="537">
        <v>30</v>
      </c>
      <c r="C38" s="538" t="s">
        <v>804</v>
      </c>
      <c r="D38" s="539"/>
      <c r="E38" s="539"/>
      <c r="F38" s="539"/>
      <c r="G38" s="539"/>
      <c r="H38" s="539"/>
      <c r="I38" s="539"/>
    </row>
    <row r="39" spans="1:9" ht="11.25">
      <c r="A39" s="528" t="s">
        <v>796</v>
      </c>
      <c r="B39" s="540">
        <v>31</v>
      </c>
      <c r="C39" s="541" t="s">
        <v>805</v>
      </c>
      <c r="D39" s="542"/>
      <c r="E39" s="542"/>
      <c r="F39" s="542"/>
      <c r="G39" s="542"/>
      <c r="H39" s="542"/>
      <c r="I39" s="542"/>
    </row>
    <row r="40" spans="1:9" ht="11.25">
      <c r="A40" s="541"/>
      <c r="B40" s="540"/>
      <c r="C40" s="541"/>
      <c r="D40" s="542"/>
      <c r="E40" s="542"/>
      <c r="F40" s="542"/>
      <c r="G40" s="542"/>
      <c r="H40" s="542"/>
      <c r="I40" s="542"/>
    </row>
    <row r="41" spans="1:9" ht="11.25">
      <c r="A41" s="541"/>
      <c r="B41" s="540"/>
      <c r="C41" s="541"/>
      <c r="D41" s="542"/>
      <c r="E41" s="542"/>
      <c r="F41" s="542"/>
      <c r="G41" s="542"/>
      <c r="H41" s="542"/>
      <c r="I41" s="542"/>
    </row>
    <row r="42" spans="1:9" ht="11.25">
      <c r="A42" s="541"/>
      <c r="B42" s="540"/>
      <c r="C42" s="541"/>
      <c r="D42" s="542"/>
      <c r="E42" s="542"/>
      <c r="F42" s="542"/>
      <c r="G42" s="542"/>
      <c r="H42" s="542"/>
      <c r="I42" s="542"/>
    </row>
    <row r="43" spans="1:9" ht="11.25">
      <c r="A43" s="541"/>
      <c r="B43" s="540"/>
      <c r="C43" s="541"/>
      <c r="D43" s="542"/>
      <c r="E43" s="542"/>
      <c r="F43" s="542"/>
      <c r="G43" s="542"/>
      <c r="H43" s="542"/>
      <c r="I43" s="542"/>
    </row>
    <row r="44" spans="1:9" ht="11.25">
      <c r="A44" s="541"/>
      <c r="B44" s="540"/>
      <c r="C44" s="541"/>
      <c r="D44" s="542"/>
      <c r="E44" s="542"/>
      <c r="F44" s="542"/>
      <c r="G44" s="542"/>
      <c r="H44" s="542"/>
      <c r="I44" s="542"/>
    </row>
    <row r="45" spans="1:9" ht="11.25">
      <c r="A45" s="541"/>
      <c r="B45" s="540"/>
      <c r="C45" s="541"/>
      <c r="D45" s="542"/>
      <c r="E45" s="542"/>
      <c r="F45" s="542"/>
      <c r="G45" s="542"/>
      <c r="H45" s="542"/>
      <c r="I45" s="542"/>
    </row>
    <row r="46" spans="1:9" ht="11.25">
      <c r="A46" s="541"/>
      <c r="B46" s="540"/>
      <c r="C46" s="541"/>
      <c r="D46" s="542"/>
      <c r="E46" s="542"/>
      <c r="F46" s="542"/>
      <c r="G46" s="542"/>
      <c r="H46" s="542"/>
      <c r="I46" s="542"/>
    </row>
    <row r="47" spans="1:9" ht="11.25">
      <c r="A47" s="541"/>
      <c r="B47" s="540"/>
      <c r="C47" s="541"/>
      <c r="D47" s="542"/>
      <c r="E47" s="542"/>
      <c r="F47" s="542"/>
      <c r="G47" s="542"/>
      <c r="H47" s="542"/>
      <c r="I47" s="542"/>
    </row>
    <row r="48" spans="1:9" ht="11.25">
      <c r="A48" s="541"/>
      <c r="B48" s="540"/>
      <c r="C48" s="541"/>
      <c r="D48" s="542"/>
      <c r="E48" s="542"/>
      <c r="F48" s="542"/>
      <c r="G48" s="542"/>
      <c r="H48" s="542"/>
      <c r="I48" s="542"/>
    </row>
    <row r="49" spans="1:9" ht="11.25">
      <c r="A49" s="541"/>
      <c r="B49" s="540"/>
      <c r="C49" s="541"/>
      <c r="D49" s="542"/>
      <c r="E49" s="542"/>
      <c r="F49" s="542"/>
      <c r="G49" s="542"/>
      <c r="H49" s="542"/>
      <c r="I49" s="542"/>
    </row>
    <row r="50" spans="1:9" ht="11.25">
      <c r="A50" s="541"/>
      <c r="B50" s="540"/>
      <c r="C50" s="541"/>
      <c r="D50" s="542"/>
      <c r="E50" s="542"/>
      <c r="F50" s="542"/>
      <c r="G50" s="542"/>
      <c r="H50" s="542"/>
      <c r="I50" s="542"/>
    </row>
    <row r="51" spans="1:9" ht="11.25">
      <c r="A51" s="541"/>
      <c r="B51" s="540"/>
      <c r="C51" s="541"/>
      <c r="D51" s="542"/>
      <c r="E51" s="542"/>
      <c r="F51" s="542"/>
      <c r="G51" s="542"/>
      <c r="H51" s="542"/>
      <c r="I51" s="542"/>
    </row>
    <row r="52" spans="1:9" ht="11.25">
      <c r="A52" s="541"/>
      <c r="B52" s="540"/>
      <c r="C52" s="541"/>
      <c r="D52" s="542"/>
      <c r="E52" s="542"/>
      <c r="F52" s="542"/>
      <c r="G52" s="542"/>
      <c r="H52" s="542"/>
      <c r="I52" s="542"/>
    </row>
    <row r="53" spans="1:9" ht="11.25">
      <c r="A53" s="541"/>
      <c r="B53" s="540"/>
      <c r="C53" s="541"/>
      <c r="D53" s="542"/>
      <c r="E53" s="542"/>
      <c r="F53" s="542"/>
      <c r="G53" s="542"/>
      <c r="H53" s="542"/>
      <c r="I53" s="542"/>
    </row>
    <row r="54" spans="1:9" ht="11.25">
      <c r="A54" s="541"/>
      <c r="B54" s="540"/>
      <c r="C54" s="541"/>
      <c r="D54" s="542"/>
      <c r="E54" s="542"/>
      <c r="F54" s="542"/>
      <c r="G54" s="542"/>
      <c r="H54" s="542"/>
      <c r="I54" s="542"/>
    </row>
    <row r="55" spans="1:9" ht="11.25">
      <c r="A55" s="541"/>
      <c r="B55" s="540"/>
      <c r="C55" s="541"/>
      <c r="D55" s="542"/>
      <c r="E55" s="542"/>
      <c r="F55" s="542"/>
      <c r="G55" s="542"/>
      <c r="H55" s="542"/>
      <c r="I55" s="542"/>
    </row>
    <row r="56" spans="1:9" ht="11.25">
      <c r="A56" s="541"/>
      <c r="B56" s="540"/>
      <c r="C56" s="541"/>
      <c r="D56" s="542"/>
      <c r="E56" s="542"/>
      <c r="F56" s="542"/>
      <c r="G56" s="542"/>
      <c r="H56" s="542"/>
      <c r="I56" s="542"/>
    </row>
    <row r="57" spans="1:9" ht="11.25">
      <c r="A57" s="541"/>
      <c r="B57" s="540"/>
      <c r="C57" s="541"/>
      <c r="D57" s="542"/>
      <c r="E57" s="542"/>
      <c r="F57" s="542"/>
      <c r="G57" s="542"/>
      <c r="H57" s="542"/>
      <c r="I57" s="542"/>
    </row>
    <row r="58" spans="1:9" ht="11.25">
      <c r="A58" s="541"/>
      <c r="B58" s="540"/>
      <c r="C58" s="541"/>
      <c r="D58" s="542"/>
      <c r="E58" s="542"/>
      <c r="F58" s="542"/>
      <c r="G58" s="542"/>
      <c r="H58" s="542"/>
      <c r="I58" s="542"/>
    </row>
    <row r="59" spans="1:9" ht="11.25">
      <c r="A59" s="541"/>
      <c r="B59" s="540"/>
      <c r="C59" s="541"/>
      <c r="D59" s="542"/>
      <c r="E59" s="542"/>
      <c r="F59" s="542"/>
      <c r="G59" s="542"/>
      <c r="H59" s="542"/>
      <c r="I59" s="542"/>
    </row>
    <row r="60" spans="1:9" ht="11.25">
      <c r="A60" s="541"/>
      <c r="B60" s="540"/>
      <c r="C60" s="541"/>
      <c r="D60" s="542"/>
      <c r="E60" s="542"/>
      <c r="F60" s="542"/>
      <c r="G60" s="542"/>
      <c r="H60" s="542"/>
      <c r="I60" s="542"/>
    </row>
    <row r="61" spans="1:9" ht="11.25">
      <c r="A61" s="541"/>
      <c r="B61" s="540"/>
      <c r="C61" s="541"/>
      <c r="D61" s="542"/>
      <c r="E61" s="542"/>
      <c r="F61" s="542"/>
      <c r="G61" s="542"/>
      <c r="H61" s="542"/>
      <c r="I61" s="542"/>
    </row>
    <row r="62" spans="1:9" ht="11.25">
      <c r="A62" s="541"/>
      <c r="B62" s="540"/>
      <c r="C62" s="541"/>
      <c r="D62" s="542"/>
      <c r="E62" s="542"/>
      <c r="F62" s="542"/>
      <c r="G62" s="542"/>
      <c r="H62" s="542"/>
      <c r="I62" s="542"/>
    </row>
    <row r="63" spans="1:9" ht="11.25">
      <c r="A63" s="541"/>
      <c r="B63" s="540"/>
      <c r="C63" s="541"/>
      <c r="D63" s="542"/>
      <c r="E63" s="542"/>
      <c r="F63" s="542"/>
      <c r="G63" s="542"/>
      <c r="H63" s="542"/>
      <c r="I63" s="542"/>
    </row>
    <row r="64" spans="1:9" ht="11.25">
      <c r="A64" s="541"/>
      <c r="B64" s="540"/>
      <c r="C64" s="541"/>
      <c r="D64" s="542"/>
      <c r="E64" s="542"/>
      <c r="F64" s="542"/>
      <c r="G64" s="542"/>
      <c r="H64" s="542"/>
      <c r="I64" s="542"/>
    </row>
    <row r="65" spans="1:9" ht="11.25">
      <c r="A65" s="541"/>
      <c r="B65" s="540"/>
      <c r="C65" s="541"/>
      <c r="D65" s="542"/>
      <c r="E65" s="542"/>
      <c r="F65" s="542"/>
      <c r="G65" s="542"/>
      <c r="H65" s="542"/>
      <c r="I65" s="542"/>
    </row>
    <row r="66" spans="1:9" ht="11.25">
      <c r="A66" s="541"/>
      <c r="B66" s="540"/>
      <c r="C66" s="541"/>
      <c r="D66" s="542"/>
      <c r="E66" s="542"/>
      <c r="F66" s="542"/>
      <c r="G66" s="542"/>
      <c r="H66" s="542"/>
      <c r="I66" s="542"/>
    </row>
    <row r="67" spans="1:9" ht="11.25">
      <c r="A67" s="541"/>
      <c r="B67" s="540"/>
      <c r="C67" s="541"/>
      <c r="D67" s="542"/>
      <c r="E67" s="542"/>
      <c r="F67" s="542"/>
      <c r="G67" s="542"/>
      <c r="H67" s="542"/>
      <c r="I67" s="542"/>
    </row>
    <row r="68" spans="1:9" ht="11.25">
      <c r="A68" s="541"/>
      <c r="B68" s="540"/>
      <c r="C68" s="541"/>
      <c r="D68" s="542"/>
      <c r="E68" s="542"/>
      <c r="F68" s="542"/>
      <c r="G68" s="542"/>
      <c r="H68" s="542"/>
      <c r="I68" s="542"/>
    </row>
    <row r="69" spans="1:9" ht="11.25">
      <c r="A69" s="541"/>
      <c r="B69" s="540"/>
      <c r="C69" s="541"/>
      <c r="D69" s="542"/>
      <c r="E69" s="542"/>
      <c r="F69" s="542"/>
      <c r="G69" s="542"/>
      <c r="H69" s="542"/>
      <c r="I69" s="542"/>
    </row>
  </sheetData>
  <sheetProtection/>
  <mergeCells count="4">
    <mergeCell ref="C4:I5"/>
    <mergeCell ref="C6:I7"/>
    <mergeCell ref="C8:I9"/>
    <mergeCell ref="C20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39.57421875" style="0" customWidth="1"/>
    <col min="3" max="3" width="36.7109375" style="0" customWidth="1"/>
    <col min="4" max="4" width="44.421875" style="0" customWidth="1"/>
  </cols>
  <sheetData>
    <row r="1" spans="1:4" ht="15.75">
      <c r="A1" s="569"/>
      <c r="B1" s="569"/>
      <c r="C1" s="569"/>
      <c r="D1" s="569"/>
    </row>
    <row r="2" spans="1:4" ht="15.75">
      <c r="A2" s="569" t="s">
        <v>821</v>
      </c>
      <c r="B2" s="569"/>
      <c r="C2" s="570" t="s">
        <v>822</v>
      </c>
      <c r="D2" s="571"/>
    </row>
    <row r="3" spans="1:4" ht="15.75">
      <c r="A3" s="569"/>
      <c r="B3" s="569"/>
      <c r="C3" s="569"/>
      <c r="D3" s="569"/>
    </row>
    <row r="4" spans="1:4" ht="15.75">
      <c r="A4" s="569" t="s">
        <v>823</v>
      </c>
      <c r="B4" s="569"/>
      <c r="C4" s="571" t="s">
        <v>824</v>
      </c>
      <c r="D4" s="571"/>
    </row>
    <row r="5" spans="1:4" ht="15.75">
      <c r="A5" s="569"/>
      <c r="B5" s="569"/>
      <c r="C5" s="572"/>
      <c r="D5" s="572"/>
    </row>
    <row r="6" spans="1:4" ht="15.75">
      <c r="A6" s="772" t="s">
        <v>825</v>
      </c>
      <c r="B6" s="773"/>
      <c r="C6" s="773"/>
      <c r="D6" s="773"/>
    </row>
    <row r="7" spans="1:4" ht="16.5" thickBot="1">
      <c r="A7" s="573"/>
      <c r="B7" s="573"/>
      <c r="C7" s="573"/>
      <c r="D7" s="574" t="s">
        <v>826</v>
      </c>
    </row>
    <row r="8" spans="1:4" ht="12.75">
      <c r="A8" s="774" t="s">
        <v>492</v>
      </c>
      <c r="B8" s="776" t="s">
        <v>827</v>
      </c>
      <c r="C8" s="575" t="s">
        <v>828</v>
      </c>
      <c r="D8" s="576" t="s">
        <v>829</v>
      </c>
    </row>
    <row r="9" spans="1:4" ht="13.5" thickBot="1">
      <c r="A9" s="775"/>
      <c r="B9" s="777"/>
      <c r="C9" s="577" t="s">
        <v>830</v>
      </c>
      <c r="D9" s="578" t="s">
        <v>830</v>
      </c>
    </row>
    <row r="10" spans="1:4" ht="13.5" thickBot="1">
      <c r="A10" s="579">
        <v>0</v>
      </c>
      <c r="B10" s="580">
        <v>1</v>
      </c>
      <c r="C10" s="580">
        <v>2</v>
      </c>
      <c r="D10" s="581">
        <v>3</v>
      </c>
    </row>
    <row r="11" spans="1:4" ht="15" customHeight="1" thickTop="1">
      <c r="A11" s="582" t="s">
        <v>831</v>
      </c>
      <c r="B11" s="583" t="s">
        <v>832</v>
      </c>
      <c r="C11" s="584">
        <v>2102215.68</v>
      </c>
      <c r="D11" s="585">
        <v>2000000</v>
      </c>
    </row>
    <row r="12" spans="1:4" ht="12.75" customHeight="1">
      <c r="A12" s="586" t="s">
        <v>833</v>
      </c>
      <c r="B12" s="587" t="s">
        <v>834</v>
      </c>
      <c r="C12" s="588">
        <v>392408.4</v>
      </c>
      <c r="D12" s="589">
        <v>365000</v>
      </c>
    </row>
    <row r="13" spans="1:4" ht="13.5" customHeight="1">
      <c r="A13" s="586" t="s">
        <v>835</v>
      </c>
      <c r="B13" s="587" t="s">
        <v>836</v>
      </c>
      <c r="C13" s="588">
        <v>6455488.28</v>
      </c>
      <c r="D13" s="589">
        <v>6535000</v>
      </c>
    </row>
    <row r="14" spans="1:4" ht="12.75">
      <c r="A14" s="586"/>
      <c r="B14" s="587"/>
      <c r="C14" s="590"/>
      <c r="D14" s="591"/>
    </row>
    <row r="15" spans="1:4" ht="12.75">
      <c r="A15" s="586"/>
      <c r="B15" s="587"/>
      <c r="C15" s="590"/>
      <c r="D15" s="591"/>
    </row>
    <row r="16" spans="1:4" ht="12.75">
      <c r="A16" s="586"/>
      <c r="B16" s="587"/>
      <c r="C16" s="590"/>
      <c r="D16" s="591"/>
    </row>
    <row r="17" spans="1:4" ht="12.75">
      <c r="A17" s="592"/>
      <c r="B17" s="587"/>
      <c r="C17" s="593"/>
      <c r="D17" s="594"/>
    </row>
    <row r="18" spans="1:4" ht="12.75">
      <c r="A18" s="586"/>
      <c r="B18" s="587"/>
      <c r="C18" s="590"/>
      <c r="D18" s="591"/>
    </row>
    <row r="19" spans="1:4" ht="15.75">
      <c r="A19" s="595"/>
      <c r="B19" s="587"/>
      <c r="C19" s="596"/>
      <c r="D19" s="597"/>
    </row>
    <row r="20" spans="1:4" ht="15.75">
      <c r="A20" s="598"/>
      <c r="B20" s="587"/>
      <c r="C20" s="596"/>
      <c r="D20" s="597"/>
    </row>
    <row r="21" spans="1:4" ht="15.75">
      <c r="A21" s="598"/>
      <c r="B21" s="587"/>
      <c r="C21" s="596"/>
      <c r="D21" s="597"/>
    </row>
    <row r="22" spans="1:4" ht="15.75">
      <c r="A22" s="598"/>
      <c r="B22" s="587"/>
      <c r="C22" s="596"/>
      <c r="D22" s="597"/>
    </row>
    <row r="23" spans="1:4" ht="15.75">
      <c r="A23" s="598"/>
      <c r="B23" s="587"/>
      <c r="C23" s="596"/>
      <c r="D23" s="597"/>
    </row>
    <row r="24" spans="1:4" ht="15.75">
      <c r="A24" s="598"/>
      <c r="B24" s="587"/>
      <c r="C24" s="596"/>
      <c r="D24" s="597"/>
    </row>
    <row r="25" spans="1:4" ht="16.5" thickBot="1">
      <c r="A25" s="599"/>
      <c r="B25" s="600"/>
      <c r="C25" s="601"/>
      <c r="D25" s="602"/>
    </row>
    <row r="26" spans="1:4" ht="16.5" thickBot="1">
      <c r="A26" s="778" t="s">
        <v>598</v>
      </c>
      <c r="B26" s="779"/>
      <c r="C26" s="603">
        <f>SUM(C11:C25)</f>
        <v>8950112.36</v>
      </c>
      <c r="D26" s="604">
        <f>SUM(D11:D25)</f>
        <v>8900000</v>
      </c>
    </row>
  </sheetData>
  <sheetProtection/>
  <mergeCells count="4">
    <mergeCell ref="A6:D6"/>
    <mergeCell ref="A8:A9"/>
    <mergeCell ref="B8:B9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67"/>
  <sheetViews>
    <sheetView tabSelected="1" zoomScalePageLayoutView="0" workbookViewId="0" topLeftCell="A55">
      <selection activeCell="D78" sqref="D78"/>
    </sheetView>
  </sheetViews>
  <sheetFormatPr defaultColWidth="9.140625" defaultRowHeight="12.75"/>
  <cols>
    <col min="1" max="1" width="7.140625" style="607" customWidth="1"/>
    <col min="2" max="2" width="9.00390625" style="663" customWidth="1"/>
    <col min="3" max="3" width="8.421875" style="607" customWidth="1"/>
    <col min="4" max="4" width="27.7109375" style="607" customWidth="1"/>
    <col min="5" max="5" width="7.8515625" style="607" customWidth="1"/>
    <col min="6" max="6" width="16.00390625" style="607" customWidth="1"/>
    <col min="7" max="7" width="7.00390625" style="607" customWidth="1"/>
    <col min="8" max="8" width="10.00390625" style="607" customWidth="1"/>
    <col min="9" max="9" width="14.421875" style="607" customWidth="1"/>
    <col min="10" max="10" width="5.140625" style="607" customWidth="1"/>
    <col min="11" max="11" width="7.421875" style="607" customWidth="1"/>
    <col min="12" max="12" width="11.7109375" style="607" bestFit="1" customWidth="1"/>
    <col min="13" max="16384" width="9.140625" style="607" customWidth="1"/>
  </cols>
  <sheetData>
    <row r="1" spans="1:12" ht="15.75">
      <c r="A1" s="596" t="s">
        <v>837</v>
      </c>
      <c r="B1" s="605"/>
      <c r="C1" s="606"/>
      <c r="D1" s="606" t="s">
        <v>838</v>
      </c>
      <c r="E1" s="606"/>
      <c r="F1" s="606"/>
      <c r="G1" s="606"/>
      <c r="H1" s="606"/>
      <c r="I1" s="606"/>
      <c r="J1" s="606"/>
      <c r="K1" s="606"/>
      <c r="L1" s="606"/>
    </row>
    <row r="2" spans="1:12" s="608" customFormat="1" ht="16.5" customHeight="1">
      <c r="A2" s="783" t="s">
        <v>839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2" ht="30" customHeight="1">
      <c r="A3" s="785" t="s">
        <v>840</v>
      </c>
      <c r="B3" s="787" t="s">
        <v>841</v>
      </c>
      <c r="C3" s="789" t="s">
        <v>842</v>
      </c>
      <c r="D3" s="789" t="s">
        <v>843</v>
      </c>
      <c r="E3" s="789" t="s">
        <v>844</v>
      </c>
      <c r="F3" s="789" t="s">
        <v>845</v>
      </c>
      <c r="G3" s="791" t="s">
        <v>846</v>
      </c>
      <c r="H3" s="791"/>
      <c r="I3" s="791"/>
      <c r="J3" s="791"/>
      <c r="K3" s="791"/>
      <c r="L3" s="792"/>
    </row>
    <row r="4" spans="1:12" ht="29.25" customHeight="1">
      <c r="A4" s="785"/>
      <c r="B4" s="787"/>
      <c r="C4" s="789"/>
      <c r="D4" s="789"/>
      <c r="E4" s="789"/>
      <c r="F4" s="789"/>
      <c r="G4" s="793" t="s">
        <v>847</v>
      </c>
      <c r="H4" s="793"/>
      <c r="I4" s="794"/>
      <c r="J4" s="793" t="s">
        <v>848</v>
      </c>
      <c r="K4" s="793"/>
      <c r="L4" s="794"/>
    </row>
    <row r="5" spans="1:12" ht="25.5" customHeight="1" thickBot="1">
      <c r="A5" s="786"/>
      <c r="B5" s="788"/>
      <c r="C5" s="790"/>
      <c r="D5" s="790"/>
      <c r="E5" s="790"/>
      <c r="F5" s="790"/>
      <c r="G5" s="610" t="s">
        <v>849</v>
      </c>
      <c r="H5" s="609" t="s">
        <v>850</v>
      </c>
      <c r="I5" s="609" t="s">
        <v>830</v>
      </c>
      <c r="J5" s="610" t="s">
        <v>849</v>
      </c>
      <c r="K5" s="609" t="s">
        <v>850</v>
      </c>
      <c r="L5" s="611" t="s">
        <v>830</v>
      </c>
    </row>
    <row r="6" spans="1:12" ht="11.25" customHeight="1" thickBot="1">
      <c r="A6" s="612">
        <v>0</v>
      </c>
      <c r="B6" s="613">
        <v>1</v>
      </c>
      <c r="C6" s="580">
        <v>2</v>
      </c>
      <c r="D6" s="580">
        <v>3</v>
      </c>
      <c r="E6" s="580">
        <v>4</v>
      </c>
      <c r="F6" s="580">
        <v>5</v>
      </c>
      <c r="G6" s="580">
        <v>6</v>
      </c>
      <c r="H6" s="580">
        <v>7</v>
      </c>
      <c r="I6" s="580">
        <v>8</v>
      </c>
      <c r="J6" s="580">
        <v>9</v>
      </c>
      <c r="K6" s="580">
        <v>10</v>
      </c>
      <c r="L6" s="614">
        <v>11</v>
      </c>
    </row>
    <row r="7" spans="1:12" ht="13.5" thickTop="1">
      <c r="A7" s="795" t="s">
        <v>851</v>
      </c>
      <c r="B7" s="605" t="s">
        <v>852</v>
      </c>
      <c r="C7" s="606" t="s">
        <v>853</v>
      </c>
      <c r="D7" s="615" t="s">
        <v>854</v>
      </c>
      <c r="E7" s="616" t="s">
        <v>855</v>
      </c>
      <c r="F7" s="606" t="s">
        <v>856</v>
      </c>
      <c r="G7" s="617">
        <v>200</v>
      </c>
      <c r="H7" s="618">
        <v>20.94</v>
      </c>
      <c r="I7" s="618">
        <f>G7*H7</f>
        <v>4188</v>
      </c>
      <c r="J7" s="617">
        <v>207</v>
      </c>
      <c r="K7" s="619">
        <v>19.87</v>
      </c>
      <c r="L7" s="617">
        <f aca="true" t="shared" si="0" ref="L7:L70">J7*K7</f>
        <v>4113.09</v>
      </c>
    </row>
    <row r="8" spans="1:12" ht="25.5">
      <c r="A8" s="796"/>
      <c r="B8" s="605" t="s">
        <v>857</v>
      </c>
      <c r="C8" s="606" t="s">
        <v>858</v>
      </c>
      <c r="D8" s="620" t="s">
        <v>859</v>
      </c>
      <c r="E8" s="616" t="s">
        <v>855</v>
      </c>
      <c r="F8" s="606" t="s">
        <v>860</v>
      </c>
      <c r="G8" s="617"/>
      <c r="H8" s="621">
        <v>37</v>
      </c>
      <c r="I8" s="618">
        <f aca="true" t="shared" si="1" ref="I8:I69">G8*H8</f>
        <v>0</v>
      </c>
      <c r="J8" s="617">
        <v>0</v>
      </c>
      <c r="K8" s="619">
        <v>37</v>
      </c>
      <c r="L8" s="617">
        <f t="shared" si="0"/>
        <v>0</v>
      </c>
    </row>
    <row r="9" spans="1:12" ht="12.75">
      <c r="A9" s="796"/>
      <c r="B9" s="605" t="s">
        <v>861</v>
      </c>
      <c r="C9" s="606" t="s">
        <v>862</v>
      </c>
      <c r="D9" s="615" t="s">
        <v>863</v>
      </c>
      <c r="E9" s="616" t="s">
        <v>855</v>
      </c>
      <c r="F9" s="606" t="s">
        <v>864</v>
      </c>
      <c r="G9" s="617">
        <v>1000</v>
      </c>
      <c r="H9" s="621">
        <v>13.93</v>
      </c>
      <c r="I9" s="618">
        <f t="shared" si="1"/>
        <v>13930</v>
      </c>
      <c r="J9" s="617">
        <v>958</v>
      </c>
      <c r="K9" s="619">
        <v>12.83</v>
      </c>
      <c r="L9" s="617">
        <f>J9*K9</f>
        <v>12291.14</v>
      </c>
    </row>
    <row r="10" spans="1:12" ht="12.75">
      <c r="A10" s="796"/>
      <c r="B10" s="605" t="s">
        <v>865</v>
      </c>
      <c r="C10" s="606" t="s">
        <v>866</v>
      </c>
      <c r="D10" s="615" t="s">
        <v>867</v>
      </c>
      <c r="E10" s="616" t="s">
        <v>855</v>
      </c>
      <c r="F10" s="606" t="s">
        <v>868</v>
      </c>
      <c r="G10" s="617">
        <v>200</v>
      </c>
      <c r="H10" s="621">
        <v>20.33</v>
      </c>
      <c r="I10" s="618">
        <f t="shared" si="1"/>
        <v>4065.9999999999995</v>
      </c>
      <c r="J10" s="617">
        <v>202</v>
      </c>
      <c r="K10" s="619">
        <v>18.82</v>
      </c>
      <c r="L10" s="617">
        <f t="shared" si="0"/>
        <v>3801.64</v>
      </c>
    </row>
    <row r="11" spans="1:12" ht="12.75">
      <c r="A11" s="796"/>
      <c r="B11" s="605" t="s">
        <v>869</v>
      </c>
      <c r="C11" s="606" t="s">
        <v>870</v>
      </c>
      <c r="D11" s="615" t="s">
        <v>871</v>
      </c>
      <c r="E11" s="616" t="s">
        <v>855</v>
      </c>
      <c r="F11" s="606" t="s">
        <v>872</v>
      </c>
      <c r="G11" s="617">
        <v>200</v>
      </c>
      <c r="H11" s="621">
        <v>28.14</v>
      </c>
      <c r="I11" s="618">
        <f t="shared" si="1"/>
        <v>5628</v>
      </c>
      <c r="J11" s="617">
        <v>201</v>
      </c>
      <c r="K11" s="619">
        <v>25.89</v>
      </c>
      <c r="L11" s="617">
        <f t="shared" si="0"/>
        <v>5203.89</v>
      </c>
    </row>
    <row r="12" spans="1:12" ht="12.75">
      <c r="A12" s="796"/>
      <c r="B12" s="605" t="s">
        <v>873</v>
      </c>
      <c r="C12" s="606" t="s">
        <v>874</v>
      </c>
      <c r="D12" s="615" t="s">
        <v>875</v>
      </c>
      <c r="E12" s="616" t="s">
        <v>855</v>
      </c>
      <c r="F12" s="606" t="s">
        <v>876</v>
      </c>
      <c r="G12" s="617">
        <v>20</v>
      </c>
      <c r="H12" s="621">
        <v>110.18</v>
      </c>
      <c r="I12" s="618">
        <f t="shared" si="1"/>
        <v>2203.6000000000004</v>
      </c>
      <c r="J12" s="617">
        <v>15</v>
      </c>
      <c r="K12" s="619">
        <v>109.92</v>
      </c>
      <c r="L12" s="617">
        <f t="shared" si="0"/>
        <v>1648.8</v>
      </c>
    </row>
    <row r="13" spans="1:12" ht="12.75">
      <c r="A13" s="796"/>
      <c r="B13" s="605" t="s">
        <v>877</v>
      </c>
      <c r="C13" s="606" t="s">
        <v>878</v>
      </c>
      <c r="D13" s="615" t="s">
        <v>879</v>
      </c>
      <c r="E13" s="616" t="s">
        <v>855</v>
      </c>
      <c r="F13" s="606" t="s">
        <v>880</v>
      </c>
      <c r="G13" s="617">
        <v>30</v>
      </c>
      <c r="H13" s="621">
        <v>32.57</v>
      </c>
      <c r="I13" s="618">
        <f t="shared" si="1"/>
        <v>977.1</v>
      </c>
      <c r="J13" s="617">
        <v>27</v>
      </c>
      <c r="K13" s="619">
        <v>31.93</v>
      </c>
      <c r="L13" s="617">
        <f t="shared" si="0"/>
        <v>862.11</v>
      </c>
    </row>
    <row r="14" spans="1:12" ht="12.75">
      <c r="A14" s="796"/>
      <c r="B14" s="605" t="s">
        <v>881</v>
      </c>
      <c r="C14" s="606" t="s">
        <v>882</v>
      </c>
      <c r="D14" s="615" t="s">
        <v>883</v>
      </c>
      <c r="E14" s="616" t="s">
        <v>855</v>
      </c>
      <c r="F14" s="606" t="s">
        <v>884</v>
      </c>
      <c r="G14" s="617">
        <v>100</v>
      </c>
      <c r="H14" s="621">
        <v>470.69</v>
      </c>
      <c r="I14" s="618">
        <f t="shared" si="1"/>
        <v>47069</v>
      </c>
      <c r="J14" s="617">
        <v>115</v>
      </c>
      <c r="K14" s="619">
        <v>474.48</v>
      </c>
      <c r="L14" s="617">
        <f t="shared" si="0"/>
        <v>54565.200000000004</v>
      </c>
    </row>
    <row r="15" spans="1:12" ht="12.75">
      <c r="A15" s="796"/>
      <c r="B15" s="605" t="s">
        <v>885</v>
      </c>
      <c r="C15" s="606" t="s">
        <v>882</v>
      </c>
      <c r="D15" s="615" t="s">
        <v>886</v>
      </c>
      <c r="E15" s="616" t="s">
        <v>855</v>
      </c>
      <c r="F15" s="606" t="s">
        <v>887</v>
      </c>
      <c r="G15" s="617">
        <v>0</v>
      </c>
      <c r="H15" s="621">
        <v>177.94</v>
      </c>
      <c r="I15" s="618">
        <f t="shared" si="1"/>
        <v>0</v>
      </c>
      <c r="J15" s="617">
        <v>0</v>
      </c>
      <c r="K15" s="619">
        <v>177.94</v>
      </c>
      <c r="L15" s="617">
        <f t="shared" si="0"/>
        <v>0</v>
      </c>
    </row>
    <row r="16" spans="1:12" ht="12.75">
      <c r="A16" s="796"/>
      <c r="B16" s="605" t="s">
        <v>888</v>
      </c>
      <c r="C16" s="606" t="s">
        <v>882</v>
      </c>
      <c r="D16" s="615" t="s">
        <v>889</v>
      </c>
      <c r="E16" s="616" t="s">
        <v>855</v>
      </c>
      <c r="F16" s="606" t="s">
        <v>890</v>
      </c>
      <c r="G16" s="617">
        <v>550</v>
      </c>
      <c r="H16" s="621">
        <v>357.72</v>
      </c>
      <c r="I16" s="618">
        <f t="shared" si="1"/>
        <v>196746.00000000003</v>
      </c>
      <c r="J16" s="617">
        <v>614</v>
      </c>
      <c r="K16" s="619">
        <v>360.6</v>
      </c>
      <c r="L16" s="617">
        <f t="shared" si="0"/>
        <v>221408.40000000002</v>
      </c>
    </row>
    <row r="17" spans="1:12" ht="12.75">
      <c r="A17" s="796"/>
      <c r="B17" s="605" t="s">
        <v>891</v>
      </c>
      <c r="C17" s="606" t="s">
        <v>882</v>
      </c>
      <c r="D17" s="615" t="s">
        <v>892</v>
      </c>
      <c r="E17" s="616" t="s">
        <v>855</v>
      </c>
      <c r="F17" s="606" t="s">
        <v>893</v>
      </c>
      <c r="G17" s="617">
        <v>150</v>
      </c>
      <c r="H17" s="621">
        <v>538.91</v>
      </c>
      <c r="I17" s="618">
        <f t="shared" si="1"/>
        <v>80836.5</v>
      </c>
      <c r="J17" s="617">
        <v>231</v>
      </c>
      <c r="K17" s="619">
        <v>538.91</v>
      </c>
      <c r="L17" s="617">
        <f t="shared" si="0"/>
        <v>124488.20999999999</v>
      </c>
    </row>
    <row r="18" spans="1:12" ht="12.75">
      <c r="A18" s="796"/>
      <c r="B18" s="605" t="s">
        <v>894</v>
      </c>
      <c r="C18" s="606" t="s">
        <v>895</v>
      </c>
      <c r="D18" s="615" t="s">
        <v>896</v>
      </c>
      <c r="E18" s="616" t="s">
        <v>855</v>
      </c>
      <c r="F18" s="606" t="s">
        <v>897</v>
      </c>
      <c r="G18" s="617">
        <v>60</v>
      </c>
      <c r="H18" s="621">
        <v>67.11</v>
      </c>
      <c r="I18" s="618">
        <f t="shared" si="1"/>
        <v>4026.6</v>
      </c>
      <c r="J18" s="617">
        <v>42</v>
      </c>
      <c r="K18" s="619">
        <v>67.11</v>
      </c>
      <c r="L18" s="617">
        <f t="shared" si="0"/>
        <v>2818.62</v>
      </c>
    </row>
    <row r="19" spans="1:12" ht="12.75">
      <c r="A19" s="796"/>
      <c r="B19" s="605" t="s">
        <v>898</v>
      </c>
      <c r="C19" s="606" t="s">
        <v>899</v>
      </c>
      <c r="D19" s="615" t="s">
        <v>900</v>
      </c>
      <c r="E19" s="616" t="s">
        <v>855</v>
      </c>
      <c r="F19" s="606" t="s">
        <v>901</v>
      </c>
      <c r="G19" s="617">
        <v>3000</v>
      </c>
      <c r="H19" s="621">
        <v>43.62</v>
      </c>
      <c r="I19" s="618">
        <f t="shared" si="1"/>
        <v>130859.99999999999</v>
      </c>
      <c r="J19" s="617">
        <v>2929</v>
      </c>
      <c r="K19" s="619">
        <v>40.32</v>
      </c>
      <c r="L19" s="617">
        <f t="shared" si="0"/>
        <v>118097.28</v>
      </c>
    </row>
    <row r="20" spans="1:12" ht="12.75">
      <c r="A20" s="796"/>
      <c r="B20" s="605" t="s">
        <v>902</v>
      </c>
      <c r="C20" s="606" t="s">
        <v>903</v>
      </c>
      <c r="D20" s="615" t="s">
        <v>904</v>
      </c>
      <c r="E20" s="616" t="s">
        <v>855</v>
      </c>
      <c r="F20" s="606" t="s">
        <v>905</v>
      </c>
      <c r="G20" s="617">
        <v>200</v>
      </c>
      <c r="H20" s="621">
        <v>16.9</v>
      </c>
      <c r="I20" s="618">
        <f t="shared" si="1"/>
        <v>3379.9999999999995</v>
      </c>
      <c r="J20" s="617">
        <v>183</v>
      </c>
      <c r="K20" s="619">
        <v>18.19</v>
      </c>
      <c r="L20" s="617">
        <f t="shared" si="0"/>
        <v>3328.7700000000004</v>
      </c>
    </row>
    <row r="21" spans="1:12" ht="12.75">
      <c r="A21" s="796"/>
      <c r="B21" s="605" t="s">
        <v>906</v>
      </c>
      <c r="C21" s="606" t="s">
        <v>903</v>
      </c>
      <c r="D21" s="615" t="s">
        <v>907</v>
      </c>
      <c r="E21" s="616" t="s">
        <v>855</v>
      </c>
      <c r="F21" s="606" t="s">
        <v>908</v>
      </c>
      <c r="G21" s="617">
        <v>1800</v>
      </c>
      <c r="H21" s="621">
        <v>16.9</v>
      </c>
      <c r="I21" s="618">
        <f t="shared" si="1"/>
        <v>30419.999999999996</v>
      </c>
      <c r="J21" s="617">
        <v>1750</v>
      </c>
      <c r="K21" s="619">
        <v>18.19</v>
      </c>
      <c r="L21" s="617">
        <f t="shared" si="0"/>
        <v>31832.500000000004</v>
      </c>
    </row>
    <row r="22" spans="1:12" ht="12.75">
      <c r="A22" s="796"/>
      <c r="B22" s="605" t="s">
        <v>909</v>
      </c>
      <c r="C22" s="606" t="s">
        <v>910</v>
      </c>
      <c r="D22" s="615" t="s">
        <v>911</v>
      </c>
      <c r="E22" s="616" t="s">
        <v>855</v>
      </c>
      <c r="F22" s="606" t="s">
        <v>912</v>
      </c>
      <c r="G22" s="617">
        <v>18</v>
      </c>
      <c r="H22" s="621">
        <v>42.44</v>
      </c>
      <c r="I22" s="618">
        <f t="shared" si="1"/>
        <v>763.92</v>
      </c>
      <c r="J22" s="617">
        <v>18</v>
      </c>
      <c r="K22" s="619">
        <v>42.44</v>
      </c>
      <c r="L22" s="617">
        <f t="shared" si="0"/>
        <v>763.92</v>
      </c>
    </row>
    <row r="23" spans="1:12" ht="12.75">
      <c r="A23" s="796"/>
      <c r="B23" s="605" t="s">
        <v>913</v>
      </c>
      <c r="C23" s="606" t="s">
        <v>914</v>
      </c>
      <c r="D23" s="615" t="s">
        <v>915</v>
      </c>
      <c r="E23" s="616" t="s">
        <v>855</v>
      </c>
      <c r="F23" s="606" t="s">
        <v>916</v>
      </c>
      <c r="G23" s="617">
        <v>200</v>
      </c>
      <c r="H23" s="621">
        <v>294.2</v>
      </c>
      <c r="I23" s="618">
        <f t="shared" si="1"/>
        <v>58840</v>
      </c>
      <c r="J23" s="617">
        <v>199</v>
      </c>
      <c r="K23" s="619">
        <v>310.46</v>
      </c>
      <c r="L23" s="617">
        <f t="shared" si="0"/>
        <v>61781.53999999999</v>
      </c>
    </row>
    <row r="24" spans="1:12" ht="12.75">
      <c r="A24" s="796"/>
      <c r="B24" s="605" t="s">
        <v>917</v>
      </c>
      <c r="C24" s="606" t="s">
        <v>918</v>
      </c>
      <c r="D24" s="615" t="s">
        <v>919</v>
      </c>
      <c r="E24" s="616" t="s">
        <v>855</v>
      </c>
      <c r="F24" s="606" t="s">
        <v>920</v>
      </c>
      <c r="G24" s="617">
        <v>0</v>
      </c>
      <c r="H24" s="621">
        <v>98.18</v>
      </c>
      <c r="I24" s="618">
        <f t="shared" si="1"/>
        <v>0</v>
      </c>
      <c r="J24" s="617">
        <v>0</v>
      </c>
      <c r="K24" s="619">
        <v>98.18</v>
      </c>
      <c r="L24" s="617">
        <f t="shared" si="0"/>
        <v>0</v>
      </c>
    </row>
    <row r="25" spans="1:12" ht="12.75">
      <c r="A25" s="796"/>
      <c r="B25" s="605" t="s">
        <v>921</v>
      </c>
      <c r="C25" s="606" t="s">
        <v>922</v>
      </c>
      <c r="D25" s="615" t="s">
        <v>923</v>
      </c>
      <c r="E25" s="616" t="s">
        <v>855</v>
      </c>
      <c r="F25" s="606" t="s">
        <v>924</v>
      </c>
      <c r="G25" s="617">
        <v>480</v>
      </c>
      <c r="H25" s="621">
        <v>160.69</v>
      </c>
      <c r="I25" s="618">
        <f t="shared" si="1"/>
        <v>77131.2</v>
      </c>
      <c r="J25" s="617">
        <v>477</v>
      </c>
      <c r="K25" s="619">
        <v>160.89</v>
      </c>
      <c r="L25" s="617">
        <f t="shared" si="0"/>
        <v>76744.53</v>
      </c>
    </row>
    <row r="26" spans="1:12" ht="12.75">
      <c r="A26" s="796"/>
      <c r="B26" s="605" t="s">
        <v>925</v>
      </c>
      <c r="C26" s="606" t="s">
        <v>922</v>
      </c>
      <c r="D26" s="615" t="s">
        <v>926</v>
      </c>
      <c r="E26" s="616" t="s">
        <v>855</v>
      </c>
      <c r="F26" s="606" t="s">
        <v>927</v>
      </c>
      <c r="G26" s="617">
        <v>490</v>
      </c>
      <c r="H26" s="621">
        <v>294.84</v>
      </c>
      <c r="I26" s="618">
        <f t="shared" si="1"/>
        <v>144471.59999999998</v>
      </c>
      <c r="J26" s="617">
        <v>483</v>
      </c>
      <c r="K26" s="619">
        <v>298.11</v>
      </c>
      <c r="L26" s="617">
        <f t="shared" si="0"/>
        <v>143987.13</v>
      </c>
    </row>
    <row r="27" spans="1:12" ht="12.75">
      <c r="A27" s="796"/>
      <c r="B27" s="605" t="s">
        <v>928</v>
      </c>
      <c r="C27" s="606" t="s">
        <v>929</v>
      </c>
      <c r="D27" s="615" t="s">
        <v>930</v>
      </c>
      <c r="E27" s="616" t="s">
        <v>855</v>
      </c>
      <c r="F27" s="606" t="s">
        <v>931</v>
      </c>
      <c r="G27" s="617">
        <v>2200</v>
      </c>
      <c r="H27" s="621">
        <v>277.17</v>
      </c>
      <c r="I27" s="618">
        <f t="shared" si="1"/>
        <v>609774</v>
      </c>
      <c r="J27" s="617">
        <v>2231</v>
      </c>
      <c r="K27" s="619">
        <v>278.58</v>
      </c>
      <c r="L27" s="617">
        <f t="shared" si="0"/>
        <v>621511.98</v>
      </c>
    </row>
    <row r="28" spans="1:12" ht="12.75">
      <c r="A28" s="796"/>
      <c r="B28" s="605" t="s">
        <v>932</v>
      </c>
      <c r="C28" s="606" t="s">
        <v>929</v>
      </c>
      <c r="D28" s="615" t="s">
        <v>933</v>
      </c>
      <c r="E28" s="616" t="s">
        <v>855</v>
      </c>
      <c r="F28" s="606" t="s">
        <v>934</v>
      </c>
      <c r="G28" s="617">
        <v>2300</v>
      </c>
      <c r="H28" s="621">
        <v>172.7</v>
      </c>
      <c r="I28" s="618">
        <f t="shared" si="1"/>
        <v>397210</v>
      </c>
      <c r="J28" s="617">
        <v>2413</v>
      </c>
      <c r="K28" s="619">
        <v>173.16</v>
      </c>
      <c r="L28" s="617">
        <f t="shared" si="0"/>
        <v>417835.08</v>
      </c>
    </row>
    <row r="29" spans="1:12" ht="12.75">
      <c r="A29" s="796"/>
      <c r="B29" s="605" t="s">
        <v>935</v>
      </c>
      <c r="C29" s="606" t="s">
        <v>929</v>
      </c>
      <c r="D29" s="615" t="s">
        <v>936</v>
      </c>
      <c r="E29" s="616" t="s">
        <v>855</v>
      </c>
      <c r="F29" s="606" t="s">
        <v>937</v>
      </c>
      <c r="G29" s="617">
        <v>1800</v>
      </c>
      <c r="H29" s="621">
        <v>191.38</v>
      </c>
      <c r="I29" s="618">
        <f t="shared" si="1"/>
        <v>344484</v>
      </c>
      <c r="J29" s="617">
        <v>1810</v>
      </c>
      <c r="K29" s="619">
        <v>191.69</v>
      </c>
      <c r="L29" s="617">
        <f t="shared" si="0"/>
        <v>346958.9</v>
      </c>
    </row>
    <row r="30" spans="1:12" ht="12.75">
      <c r="A30" s="796"/>
      <c r="B30" s="605" t="s">
        <v>938</v>
      </c>
      <c r="C30" s="606" t="s">
        <v>939</v>
      </c>
      <c r="D30" s="615" t="s">
        <v>940</v>
      </c>
      <c r="E30" s="616" t="s">
        <v>855</v>
      </c>
      <c r="F30" s="606" t="s">
        <v>941</v>
      </c>
      <c r="G30" s="617">
        <v>800</v>
      </c>
      <c r="H30" s="621">
        <v>43.85</v>
      </c>
      <c r="I30" s="618">
        <f t="shared" si="1"/>
        <v>35080</v>
      </c>
      <c r="J30" s="617">
        <v>780</v>
      </c>
      <c r="K30" s="619">
        <v>46.72</v>
      </c>
      <c r="L30" s="617">
        <f t="shared" si="0"/>
        <v>36441.6</v>
      </c>
    </row>
    <row r="31" spans="1:12" ht="12.75">
      <c r="A31" s="796"/>
      <c r="B31" s="605" t="s">
        <v>942</v>
      </c>
      <c r="C31" s="606" t="s">
        <v>939</v>
      </c>
      <c r="D31" s="615" t="s">
        <v>943</v>
      </c>
      <c r="E31" s="616" t="s">
        <v>855</v>
      </c>
      <c r="F31" s="606" t="s">
        <v>944</v>
      </c>
      <c r="G31" s="617">
        <v>100</v>
      </c>
      <c r="H31" s="621">
        <v>28.85</v>
      </c>
      <c r="I31" s="618">
        <f t="shared" si="1"/>
        <v>2885</v>
      </c>
      <c r="J31" s="617">
        <v>93</v>
      </c>
      <c r="K31" s="619">
        <v>31.13</v>
      </c>
      <c r="L31" s="617">
        <f t="shared" si="0"/>
        <v>2895.0899999999997</v>
      </c>
    </row>
    <row r="32" spans="1:12" ht="12.75">
      <c r="A32" s="796"/>
      <c r="B32" s="605" t="s">
        <v>945</v>
      </c>
      <c r="C32" s="606" t="s">
        <v>946</v>
      </c>
      <c r="D32" s="615" t="s">
        <v>947</v>
      </c>
      <c r="E32" s="616" t="s">
        <v>948</v>
      </c>
      <c r="F32" s="606" t="s">
        <v>949</v>
      </c>
      <c r="G32" s="617">
        <v>5</v>
      </c>
      <c r="H32" s="621">
        <v>78.21</v>
      </c>
      <c r="I32" s="618">
        <f t="shared" si="1"/>
        <v>391.04999999999995</v>
      </c>
      <c r="J32" s="617">
        <v>1</v>
      </c>
      <c r="K32" s="619">
        <v>73.39</v>
      </c>
      <c r="L32" s="617">
        <f t="shared" si="0"/>
        <v>73.39</v>
      </c>
    </row>
    <row r="33" spans="1:12" ht="12.75">
      <c r="A33" s="796"/>
      <c r="B33" s="605" t="s">
        <v>950</v>
      </c>
      <c r="C33" s="606" t="s">
        <v>946</v>
      </c>
      <c r="D33" s="615" t="s">
        <v>951</v>
      </c>
      <c r="E33" s="616" t="s">
        <v>948</v>
      </c>
      <c r="F33" s="606" t="s">
        <v>952</v>
      </c>
      <c r="G33" s="617">
        <v>100</v>
      </c>
      <c r="H33" s="621">
        <v>63.04</v>
      </c>
      <c r="I33" s="618">
        <f t="shared" si="1"/>
        <v>6304</v>
      </c>
      <c r="J33" s="617">
        <v>83</v>
      </c>
      <c r="K33" s="619">
        <v>60.7</v>
      </c>
      <c r="L33" s="617">
        <f t="shared" si="0"/>
        <v>5038.1</v>
      </c>
    </row>
    <row r="34" spans="1:12" ht="12.75">
      <c r="A34" s="796"/>
      <c r="B34" s="605" t="s">
        <v>953</v>
      </c>
      <c r="C34" s="606" t="s">
        <v>954</v>
      </c>
      <c r="D34" s="615" t="s">
        <v>955</v>
      </c>
      <c r="E34" s="616" t="s">
        <v>855</v>
      </c>
      <c r="F34" s="606" t="s">
        <v>956</v>
      </c>
      <c r="G34" s="617">
        <v>0</v>
      </c>
      <c r="H34" s="621">
        <v>30.6</v>
      </c>
      <c r="I34" s="618">
        <f t="shared" si="1"/>
        <v>0</v>
      </c>
      <c r="J34" s="617">
        <v>0</v>
      </c>
      <c r="K34" s="619">
        <v>30.6</v>
      </c>
      <c r="L34" s="617">
        <f t="shared" si="0"/>
        <v>0</v>
      </c>
    </row>
    <row r="35" spans="1:12" ht="12.75">
      <c r="A35" s="796"/>
      <c r="B35" s="605" t="s">
        <v>957</v>
      </c>
      <c r="C35" s="606" t="s">
        <v>954</v>
      </c>
      <c r="D35" s="615" t="s">
        <v>958</v>
      </c>
      <c r="E35" s="616" t="s">
        <v>855</v>
      </c>
      <c r="F35" s="606" t="s">
        <v>959</v>
      </c>
      <c r="G35" s="617">
        <v>10</v>
      </c>
      <c r="H35" s="621">
        <v>278.19</v>
      </c>
      <c r="I35" s="618">
        <f t="shared" si="1"/>
        <v>2781.9</v>
      </c>
      <c r="J35" s="617">
        <v>13</v>
      </c>
      <c r="K35" s="619">
        <v>278.19</v>
      </c>
      <c r="L35" s="617">
        <f t="shared" si="0"/>
        <v>3616.47</v>
      </c>
    </row>
    <row r="36" spans="1:12" ht="12.75">
      <c r="A36" s="796"/>
      <c r="B36" s="605" t="s">
        <v>960</v>
      </c>
      <c r="C36" s="606" t="s">
        <v>961</v>
      </c>
      <c r="D36" s="615" t="s">
        <v>962</v>
      </c>
      <c r="E36" s="616" t="s">
        <v>948</v>
      </c>
      <c r="F36" s="606" t="s">
        <v>963</v>
      </c>
      <c r="G36" s="617">
        <v>5</v>
      </c>
      <c r="H36" s="621">
        <v>80.6</v>
      </c>
      <c r="I36" s="618">
        <f t="shared" si="1"/>
        <v>403</v>
      </c>
      <c r="J36" s="617">
        <v>1</v>
      </c>
      <c r="K36" s="619">
        <v>80.6</v>
      </c>
      <c r="L36" s="617">
        <f t="shared" si="0"/>
        <v>80.6</v>
      </c>
    </row>
    <row r="37" spans="1:12" ht="12.75">
      <c r="A37" s="796"/>
      <c r="B37" s="605" t="s">
        <v>964</v>
      </c>
      <c r="C37" s="606" t="s">
        <v>965</v>
      </c>
      <c r="D37" s="615" t="s">
        <v>966</v>
      </c>
      <c r="E37" s="616" t="s">
        <v>855</v>
      </c>
      <c r="F37" s="606" t="s">
        <v>967</v>
      </c>
      <c r="G37" s="617">
        <v>600</v>
      </c>
      <c r="H37" s="621">
        <v>35.38</v>
      </c>
      <c r="I37" s="618">
        <f t="shared" si="1"/>
        <v>21228</v>
      </c>
      <c r="J37" s="617">
        <v>642</v>
      </c>
      <c r="K37" s="619">
        <v>34.03</v>
      </c>
      <c r="L37" s="617">
        <f t="shared" si="0"/>
        <v>21847.260000000002</v>
      </c>
    </row>
    <row r="38" spans="1:12" ht="12.75">
      <c r="A38" s="796"/>
      <c r="B38" s="605" t="s">
        <v>968</v>
      </c>
      <c r="C38" s="606" t="s">
        <v>969</v>
      </c>
      <c r="D38" s="615" t="s">
        <v>970</v>
      </c>
      <c r="E38" s="616" t="s">
        <v>855</v>
      </c>
      <c r="F38" s="606" t="s">
        <v>872</v>
      </c>
      <c r="G38" s="617">
        <v>180</v>
      </c>
      <c r="H38" s="621">
        <v>20.55</v>
      </c>
      <c r="I38" s="618">
        <f t="shared" si="1"/>
        <v>3699</v>
      </c>
      <c r="J38" s="617">
        <v>168</v>
      </c>
      <c r="K38" s="619">
        <v>20.9</v>
      </c>
      <c r="L38" s="617">
        <f t="shared" si="0"/>
        <v>3511.2</v>
      </c>
    </row>
    <row r="39" spans="1:12" ht="12.75">
      <c r="A39" s="796"/>
      <c r="B39" s="605" t="s">
        <v>971</v>
      </c>
      <c r="C39" s="606" t="s">
        <v>972</v>
      </c>
      <c r="D39" s="615" t="s">
        <v>973</v>
      </c>
      <c r="E39" s="616" t="s">
        <v>855</v>
      </c>
      <c r="F39" s="606" t="s">
        <v>974</v>
      </c>
      <c r="G39" s="617">
        <v>120</v>
      </c>
      <c r="H39" s="621">
        <v>38.08</v>
      </c>
      <c r="I39" s="618">
        <f t="shared" si="1"/>
        <v>4569.599999999999</v>
      </c>
      <c r="J39" s="617">
        <v>110</v>
      </c>
      <c r="K39" s="619">
        <v>38.08</v>
      </c>
      <c r="L39" s="617">
        <f t="shared" si="0"/>
        <v>4188.8</v>
      </c>
    </row>
    <row r="40" spans="1:12" ht="12.75">
      <c r="A40" s="796"/>
      <c r="B40" s="605" t="s">
        <v>975</v>
      </c>
      <c r="C40" s="606" t="s">
        <v>976</v>
      </c>
      <c r="D40" s="615" t="s">
        <v>977</v>
      </c>
      <c r="E40" s="616" t="s">
        <v>855</v>
      </c>
      <c r="F40" s="606" t="s">
        <v>978</v>
      </c>
      <c r="G40" s="617">
        <v>1200</v>
      </c>
      <c r="H40" s="621">
        <v>96.52</v>
      </c>
      <c r="I40" s="618">
        <f t="shared" si="1"/>
        <v>115824</v>
      </c>
      <c r="J40" s="617">
        <v>1134</v>
      </c>
      <c r="K40" s="619">
        <v>100.82</v>
      </c>
      <c r="L40" s="617">
        <f t="shared" si="0"/>
        <v>114329.87999999999</v>
      </c>
    </row>
    <row r="41" spans="1:12" ht="12.75">
      <c r="A41" s="796"/>
      <c r="B41" s="605" t="s">
        <v>979</v>
      </c>
      <c r="C41" s="606" t="s">
        <v>976</v>
      </c>
      <c r="D41" s="615" t="s">
        <v>980</v>
      </c>
      <c r="E41" s="616" t="s">
        <v>855</v>
      </c>
      <c r="F41" s="606" t="s">
        <v>981</v>
      </c>
      <c r="G41" s="617">
        <v>0</v>
      </c>
      <c r="H41" s="621">
        <v>629.6</v>
      </c>
      <c r="I41" s="618">
        <f t="shared" si="1"/>
        <v>0</v>
      </c>
      <c r="J41" s="617">
        <v>0</v>
      </c>
      <c r="K41" s="622">
        <v>629.6</v>
      </c>
      <c r="L41" s="617">
        <f t="shared" si="0"/>
        <v>0</v>
      </c>
    </row>
    <row r="42" spans="1:12" ht="12.75">
      <c r="A42" s="796"/>
      <c r="B42" s="605" t="s">
        <v>982</v>
      </c>
      <c r="C42" s="606" t="s">
        <v>976</v>
      </c>
      <c r="D42" s="615" t="s">
        <v>983</v>
      </c>
      <c r="E42" s="616" t="s">
        <v>855</v>
      </c>
      <c r="F42" s="606" t="s">
        <v>984</v>
      </c>
      <c r="G42" s="617">
        <v>10</v>
      </c>
      <c r="H42" s="621">
        <v>91.79</v>
      </c>
      <c r="I42" s="618">
        <f t="shared" si="1"/>
        <v>917.9000000000001</v>
      </c>
      <c r="J42" s="617">
        <v>3</v>
      </c>
      <c r="K42" s="623">
        <v>91.79</v>
      </c>
      <c r="L42" s="617">
        <f t="shared" si="0"/>
        <v>275.37</v>
      </c>
    </row>
    <row r="43" spans="1:12" ht="12.75">
      <c r="A43" s="796"/>
      <c r="B43" s="605" t="s">
        <v>985</v>
      </c>
      <c r="C43" s="606" t="s">
        <v>986</v>
      </c>
      <c r="D43" s="615" t="s">
        <v>987</v>
      </c>
      <c r="E43" s="616" t="s">
        <v>855</v>
      </c>
      <c r="F43" s="606" t="s">
        <v>988</v>
      </c>
      <c r="G43" s="617">
        <v>20</v>
      </c>
      <c r="H43" s="621">
        <v>20.7</v>
      </c>
      <c r="I43" s="618">
        <f t="shared" si="1"/>
        <v>414</v>
      </c>
      <c r="J43" s="617">
        <v>20</v>
      </c>
      <c r="K43" s="619">
        <v>20.29</v>
      </c>
      <c r="L43" s="617">
        <f t="shared" si="0"/>
        <v>405.79999999999995</v>
      </c>
    </row>
    <row r="44" spans="1:12" ht="12.75">
      <c r="A44" s="796"/>
      <c r="B44" s="605" t="s">
        <v>989</v>
      </c>
      <c r="C44" s="606" t="s">
        <v>990</v>
      </c>
      <c r="D44" s="615" t="s">
        <v>991</v>
      </c>
      <c r="E44" s="616" t="s">
        <v>855</v>
      </c>
      <c r="F44" s="606" t="s">
        <v>992</v>
      </c>
      <c r="G44" s="617">
        <v>50</v>
      </c>
      <c r="H44" s="621">
        <v>78.6</v>
      </c>
      <c r="I44" s="618">
        <f t="shared" si="1"/>
        <v>3929.9999999999995</v>
      </c>
      <c r="J44" s="617">
        <v>45</v>
      </c>
      <c r="K44" s="619">
        <v>70.6</v>
      </c>
      <c r="L44" s="617">
        <f t="shared" si="0"/>
        <v>3176.9999999999995</v>
      </c>
    </row>
    <row r="45" spans="1:12" ht="12.75">
      <c r="A45" s="796"/>
      <c r="B45" s="605" t="s">
        <v>993</v>
      </c>
      <c r="C45" s="606" t="s">
        <v>994</v>
      </c>
      <c r="D45" s="615" t="s">
        <v>995</v>
      </c>
      <c r="E45" s="616" t="s">
        <v>948</v>
      </c>
      <c r="F45" s="606" t="s">
        <v>996</v>
      </c>
      <c r="G45" s="617">
        <v>10</v>
      </c>
      <c r="H45" s="621">
        <v>315.46</v>
      </c>
      <c r="I45" s="618">
        <f t="shared" si="1"/>
        <v>3154.6</v>
      </c>
      <c r="J45" s="617">
        <v>4</v>
      </c>
      <c r="K45" s="619">
        <v>315.46</v>
      </c>
      <c r="L45" s="617">
        <f t="shared" si="0"/>
        <v>1261.84</v>
      </c>
    </row>
    <row r="46" spans="1:12" ht="12.75">
      <c r="A46" s="796"/>
      <c r="B46" s="605"/>
      <c r="C46" s="606"/>
      <c r="D46" s="615" t="s">
        <v>997</v>
      </c>
      <c r="E46" s="616" t="s">
        <v>855</v>
      </c>
      <c r="F46" s="606" t="s">
        <v>998</v>
      </c>
      <c r="G46" s="617">
        <v>30</v>
      </c>
      <c r="H46" s="621">
        <v>955.6</v>
      </c>
      <c r="I46" s="618">
        <f t="shared" si="1"/>
        <v>28668</v>
      </c>
      <c r="J46" s="617">
        <v>26</v>
      </c>
      <c r="K46" s="619">
        <v>955.6</v>
      </c>
      <c r="L46" s="617">
        <f t="shared" si="0"/>
        <v>24845.600000000002</v>
      </c>
    </row>
    <row r="47" spans="1:12" ht="12.75">
      <c r="A47" s="796"/>
      <c r="B47" s="605"/>
      <c r="C47" s="606"/>
      <c r="D47" s="615" t="s">
        <v>997</v>
      </c>
      <c r="E47" s="616" t="s">
        <v>855</v>
      </c>
      <c r="F47" s="606" t="s">
        <v>999</v>
      </c>
      <c r="G47" s="617">
        <v>2</v>
      </c>
      <c r="H47" s="621">
        <v>1019.4</v>
      </c>
      <c r="I47" s="618">
        <f t="shared" si="1"/>
        <v>2038.8</v>
      </c>
      <c r="J47" s="617">
        <v>2</v>
      </c>
      <c r="K47" s="619">
        <v>1019.4</v>
      </c>
      <c r="L47" s="617">
        <f t="shared" si="0"/>
        <v>2038.8</v>
      </c>
    </row>
    <row r="48" spans="1:12" ht="12.75">
      <c r="A48" s="796"/>
      <c r="B48" s="605" t="s">
        <v>1000</v>
      </c>
      <c r="C48" s="606" t="s">
        <v>1001</v>
      </c>
      <c r="D48" s="615" t="s">
        <v>1002</v>
      </c>
      <c r="E48" s="616" t="s">
        <v>855</v>
      </c>
      <c r="F48" s="606" t="s">
        <v>1003</v>
      </c>
      <c r="G48" s="617">
        <v>20</v>
      </c>
      <c r="H48" s="621">
        <v>306.07</v>
      </c>
      <c r="I48" s="618">
        <f t="shared" si="1"/>
        <v>6121.4</v>
      </c>
      <c r="J48" s="617">
        <v>14</v>
      </c>
      <c r="K48" s="619">
        <v>312.48</v>
      </c>
      <c r="L48" s="617">
        <f t="shared" si="0"/>
        <v>4374.72</v>
      </c>
    </row>
    <row r="49" spans="1:12" ht="12.75">
      <c r="A49" s="796"/>
      <c r="B49" s="605" t="s">
        <v>1004</v>
      </c>
      <c r="C49" s="606" t="s">
        <v>1005</v>
      </c>
      <c r="D49" s="615" t="s">
        <v>1006</v>
      </c>
      <c r="E49" s="616" t="s">
        <v>855</v>
      </c>
      <c r="F49" s="606" t="s">
        <v>1007</v>
      </c>
      <c r="G49" s="617">
        <v>0</v>
      </c>
      <c r="H49" s="621">
        <v>68.87</v>
      </c>
      <c r="I49" s="618">
        <f t="shared" si="1"/>
        <v>0</v>
      </c>
      <c r="J49" s="617">
        <v>0</v>
      </c>
      <c r="K49" s="619">
        <v>68.87</v>
      </c>
      <c r="L49" s="617">
        <f t="shared" si="0"/>
        <v>0</v>
      </c>
    </row>
    <row r="50" spans="1:12" ht="12.75">
      <c r="A50" s="796"/>
      <c r="B50" s="605" t="s">
        <v>1008</v>
      </c>
      <c r="C50" s="606" t="s">
        <v>1009</v>
      </c>
      <c r="D50" s="615" t="s">
        <v>1010</v>
      </c>
      <c r="E50" s="616" t="s">
        <v>855</v>
      </c>
      <c r="F50" s="606" t="s">
        <v>1011</v>
      </c>
      <c r="G50" s="617">
        <v>600</v>
      </c>
      <c r="H50" s="621">
        <v>46</v>
      </c>
      <c r="I50" s="618">
        <f t="shared" si="1"/>
        <v>27600</v>
      </c>
      <c r="J50" s="617">
        <v>560</v>
      </c>
      <c r="K50" s="619">
        <v>45.55</v>
      </c>
      <c r="L50" s="617">
        <f t="shared" si="0"/>
        <v>25508</v>
      </c>
    </row>
    <row r="51" spans="1:12" ht="12.75">
      <c r="A51" s="796"/>
      <c r="B51" s="605" t="s">
        <v>1012</v>
      </c>
      <c r="C51" s="606" t="s">
        <v>1013</v>
      </c>
      <c r="D51" s="615" t="s">
        <v>1014</v>
      </c>
      <c r="E51" s="616" t="s">
        <v>855</v>
      </c>
      <c r="F51" s="606" t="s">
        <v>1015</v>
      </c>
      <c r="G51" s="617">
        <v>500</v>
      </c>
      <c r="H51" s="621">
        <v>67.49</v>
      </c>
      <c r="I51" s="618">
        <f t="shared" si="1"/>
        <v>33745</v>
      </c>
      <c r="J51" s="617">
        <v>515</v>
      </c>
      <c r="K51" s="619">
        <v>65</v>
      </c>
      <c r="L51" s="617">
        <f t="shared" si="0"/>
        <v>33475</v>
      </c>
    </row>
    <row r="52" spans="1:12" ht="12.75">
      <c r="A52" s="796"/>
      <c r="B52" s="605" t="s">
        <v>1016</v>
      </c>
      <c r="C52" s="606" t="s">
        <v>1017</v>
      </c>
      <c r="D52" s="615" t="s">
        <v>1018</v>
      </c>
      <c r="E52" s="616" t="s">
        <v>855</v>
      </c>
      <c r="F52" s="606" t="s">
        <v>1019</v>
      </c>
      <c r="G52" s="617">
        <v>100</v>
      </c>
      <c r="H52" s="621">
        <v>22.73</v>
      </c>
      <c r="I52" s="618">
        <f t="shared" si="1"/>
        <v>2273</v>
      </c>
      <c r="J52" s="617">
        <v>81</v>
      </c>
      <c r="K52" s="619">
        <v>21.99</v>
      </c>
      <c r="L52" s="617">
        <f t="shared" si="0"/>
        <v>1781.1899999999998</v>
      </c>
    </row>
    <row r="53" spans="1:12" ht="12.75">
      <c r="A53" s="796"/>
      <c r="B53" s="605" t="s">
        <v>1020</v>
      </c>
      <c r="C53" s="606" t="s">
        <v>1021</v>
      </c>
      <c r="D53" s="615" t="s">
        <v>1022</v>
      </c>
      <c r="E53" s="616" t="s">
        <v>855</v>
      </c>
      <c r="F53" s="606" t="s">
        <v>1023</v>
      </c>
      <c r="G53" s="617">
        <v>2500</v>
      </c>
      <c r="H53" s="621">
        <v>75.19</v>
      </c>
      <c r="I53" s="618">
        <f t="shared" si="1"/>
        <v>187975</v>
      </c>
      <c r="J53" s="617">
        <v>2493</v>
      </c>
      <c r="K53" s="619">
        <v>69.86</v>
      </c>
      <c r="L53" s="617">
        <f t="shared" si="0"/>
        <v>174160.98</v>
      </c>
    </row>
    <row r="54" spans="1:12" ht="12.75">
      <c r="A54" s="796"/>
      <c r="B54" s="605" t="s">
        <v>1024</v>
      </c>
      <c r="C54" s="606" t="s">
        <v>1025</v>
      </c>
      <c r="D54" s="615" t="s">
        <v>1026</v>
      </c>
      <c r="E54" s="616" t="s">
        <v>855</v>
      </c>
      <c r="F54" s="606" t="s">
        <v>920</v>
      </c>
      <c r="G54" s="624">
        <v>20</v>
      </c>
      <c r="H54" s="621">
        <v>77.57</v>
      </c>
      <c r="I54" s="618">
        <f t="shared" si="1"/>
        <v>1551.3999999999999</v>
      </c>
      <c r="J54" s="624">
        <v>15</v>
      </c>
      <c r="K54" s="625">
        <v>61.47</v>
      </c>
      <c r="L54" s="624">
        <f t="shared" si="0"/>
        <v>922.05</v>
      </c>
    </row>
    <row r="55" spans="1:12" ht="12.75">
      <c r="A55" s="796"/>
      <c r="B55" s="605" t="s">
        <v>1027</v>
      </c>
      <c r="C55" s="606" t="s">
        <v>1028</v>
      </c>
      <c r="D55" s="615" t="s">
        <v>1029</v>
      </c>
      <c r="E55" s="616" t="s">
        <v>855</v>
      </c>
      <c r="F55" s="606" t="s">
        <v>1030</v>
      </c>
      <c r="G55" s="617">
        <v>2000</v>
      </c>
      <c r="H55" s="621">
        <v>48.96</v>
      </c>
      <c r="I55" s="618">
        <f t="shared" si="1"/>
        <v>97920</v>
      </c>
      <c r="J55" s="617">
        <v>1872</v>
      </c>
      <c r="K55" s="619">
        <v>50.82</v>
      </c>
      <c r="L55" s="617">
        <f t="shared" si="0"/>
        <v>95135.04</v>
      </c>
    </row>
    <row r="56" spans="1:12" ht="12.75">
      <c r="A56" s="796"/>
      <c r="B56" s="605" t="s">
        <v>1031</v>
      </c>
      <c r="C56" s="606" t="s">
        <v>1032</v>
      </c>
      <c r="D56" s="615" t="s">
        <v>1033</v>
      </c>
      <c r="E56" s="616" t="s">
        <v>855</v>
      </c>
      <c r="F56" s="606" t="s">
        <v>1034</v>
      </c>
      <c r="G56" s="617">
        <v>500</v>
      </c>
      <c r="H56" s="621">
        <v>192.69</v>
      </c>
      <c r="I56" s="618">
        <f t="shared" si="1"/>
        <v>96345</v>
      </c>
      <c r="J56" s="617">
        <v>497</v>
      </c>
      <c r="K56" s="619">
        <v>174.01</v>
      </c>
      <c r="L56" s="617">
        <f t="shared" si="0"/>
        <v>86482.97</v>
      </c>
    </row>
    <row r="57" spans="1:12" ht="12.75">
      <c r="A57" s="796"/>
      <c r="B57" s="605" t="s">
        <v>1035</v>
      </c>
      <c r="C57" s="606" t="s">
        <v>1036</v>
      </c>
      <c r="D57" s="615" t="s">
        <v>1037</v>
      </c>
      <c r="E57" s="616" t="s">
        <v>855</v>
      </c>
      <c r="F57" s="606" t="s">
        <v>920</v>
      </c>
      <c r="G57" s="617">
        <v>300</v>
      </c>
      <c r="H57" s="626">
        <v>39.34</v>
      </c>
      <c r="I57" s="618">
        <f t="shared" si="1"/>
        <v>11802.000000000002</v>
      </c>
      <c r="J57" s="617">
        <v>293</v>
      </c>
      <c r="K57" s="619">
        <v>41.14</v>
      </c>
      <c r="L57" s="617">
        <f t="shared" si="0"/>
        <v>12054.02</v>
      </c>
    </row>
    <row r="58" spans="1:12" ht="12.75">
      <c r="A58" s="796"/>
      <c r="B58" s="605" t="s">
        <v>1038</v>
      </c>
      <c r="C58" s="606" t="s">
        <v>1039</v>
      </c>
      <c r="D58" s="615" t="s">
        <v>1040</v>
      </c>
      <c r="E58" s="616" t="s">
        <v>855</v>
      </c>
      <c r="F58" s="606" t="s">
        <v>1041</v>
      </c>
      <c r="G58" s="617">
        <v>50</v>
      </c>
      <c r="H58" s="621">
        <v>74.15</v>
      </c>
      <c r="I58" s="618">
        <f t="shared" si="1"/>
        <v>3707.5000000000005</v>
      </c>
      <c r="J58" s="617">
        <v>47</v>
      </c>
      <c r="K58" s="619">
        <v>71.39</v>
      </c>
      <c r="L58" s="617">
        <f t="shared" si="0"/>
        <v>3355.33</v>
      </c>
    </row>
    <row r="59" spans="1:13" ht="12.75">
      <c r="A59" s="796"/>
      <c r="B59" s="605" t="s">
        <v>1042</v>
      </c>
      <c r="C59" s="606" t="s">
        <v>1043</v>
      </c>
      <c r="D59" s="615" t="s">
        <v>1044</v>
      </c>
      <c r="E59" s="616" t="s">
        <v>855</v>
      </c>
      <c r="F59" s="606" t="s">
        <v>1045</v>
      </c>
      <c r="G59" s="617">
        <v>200</v>
      </c>
      <c r="H59" s="621">
        <v>80.45</v>
      </c>
      <c r="I59" s="618">
        <f t="shared" si="1"/>
        <v>16090</v>
      </c>
      <c r="J59" s="617">
        <v>211</v>
      </c>
      <c r="K59" s="619">
        <v>80.45</v>
      </c>
      <c r="L59" s="617">
        <f t="shared" si="0"/>
        <v>16974.95</v>
      </c>
      <c r="M59" s="627"/>
    </row>
    <row r="60" spans="1:12" ht="12.75">
      <c r="A60" s="796"/>
      <c r="B60" s="605" t="s">
        <v>1046</v>
      </c>
      <c r="C60" s="606" t="s">
        <v>1047</v>
      </c>
      <c r="D60" s="615" t="s">
        <v>1048</v>
      </c>
      <c r="E60" s="616" t="s">
        <v>855</v>
      </c>
      <c r="F60" s="606" t="s">
        <v>1034</v>
      </c>
      <c r="G60" s="617">
        <v>15</v>
      </c>
      <c r="H60" s="621">
        <v>209.5</v>
      </c>
      <c r="I60" s="618">
        <f t="shared" si="1"/>
        <v>3142.5</v>
      </c>
      <c r="J60" s="617">
        <v>11</v>
      </c>
      <c r="K60" s="619">
        <v>192.98</v>
      </c>
      <c r="L60" s="617">
        <f t="shared" si="0"/>
        <v>2122.7799999999997</v>
      </c>
    </row>
    <row r="61" spans="1:12" ht="12.75">
      <c r="A61" s="796"/>
      <c r="B61" s="605" t="s">
        <v>1049</v>
      </c>
      <c r="C61" s="606" t="s">
        <v>1050</v>
      </c>
      <c r="D61" s="615" t="s">
        <v>1051</v>
      </c>
      <c r="E61" s="616" t="s">
        <v>855</v>
      </c>
      <c r="F61" s="606" t="s">
        <v>1052</v>
      </c>
      <c r="G61" s="617">
        <v>260</v>
      </c>
      <c r="H61" s="621">
        <v>994.67</v>
      </c>
      <c r="I61" s="618">
        <f t="shared" si="1"/>
        <v>258614.19999999998</v>
      </c>
      <c r="J61" s="617">
        <v>331</v>
      </c>
      <c r="K61" s="619">
        <v>1017.8</v>
      </c>
      <c r="L61" s="617">
        <f t="shared" si="0"/>
        <v>336891.8</v>
      </c>
    </row>
    <row r="62" spans="1:12" ht="12.75">
      <c r="A62" s="796"/>
      <c r="B62" s="605" t="s">
        <v>1053</v>
      </c>
      <c r="C62" s="606" t="s">
        <v>1054</v>
      </c>
      <c r="D62" s="615" t="s">
        <v>1055</v>
      </c>
      <c r="E62" s="616" t="s">
        <v>855</v>
      </c>
      <c r="F62" s="606" t="s">
        <v>1056</v>
      </c>
      <c r="G62" s="617">
        <v>5</v>
      </c>
      <c r="H62" s="621">
        <v>31.48</v>
      </c>
      <c r="I62" s="618">
        <f t="shared" si="1"/>
        <v>157.4</v>
      </c>
      <c r="J62" s="617">
        <v>0</v>
      </c>
      <c r="K62" s="619">
        <v>31.48</v>
      </c>
      <c r="L62" s="617">
        <f t="shared" si="0"/>
        <v>0</v>
      </c>
    </row>
    <row r="63" spans="1:12" ht="12.75">
      <c r="A63" s="796"/>
      <c r="B63" s="605" t="s">
        <v>1057</v>
      </c>
      <c r="C63" s="606" t="s">
        <v>1054</v>
      </c>
      <c r="D63" s="615" t="s">
        <v>1058</v>
      </c>
      <c r="E63" s="616" t="s">
        <v>855</v>
      </c>
      <c r="F63" s="606" t="s">
        <v>1059</v>
      </c>
      <c r="G63" s="617">
        <v>5</v>
      </c>
      <c r="H63" s="621">
        <v>44</v>
      </c>
      <c r="I63" s="618">
        <f t="shared" si="1"/>
        <v>220</v>
      </c>
      <c r="J63" s="617">
        <v>0</v>
      </c>
      <c r="K63" s="619">
        <v>42.5</v>
      </c>
      <c r="L63" s="617">
        <f t="shared" si="0"/>
        <v>0</v>
      </c>
    </row>
    <row r="64" spans="1:12" ht="12.75">
      <c r="A64" s="796"/>
      <c r="B64" s="605" t="s">
        <v>1060</v>
      </c>
      <c r="C64" s="606" t="s">
        <v>1061</v>
      </c>
      <c r="D64" s="615" t="s">
        <v>1062</v>
      </c>
      <c r="E64" s="616" t="s">
        <v>855</v>
      </c>
      <c r="F64" s="606" t="s">
        <v>1063</v>
      </c>
      <c r="G64" s="617">
        <v>30</v>
      </c>
      <c r="H64" s="621">
        <v>31.1</v>
      </c>
      <c r="I64" s="618">
        <f t="shared" si="1"/>
        <v>933</v>
      </c>
      <c r="J64" s="617">
        <v>31</v>
      </c>
      <c r="K64" s="619">
        <v>44.97</v>
      </c>
      <c r="L64" s="617">
        <f t="shared" si="0"/>
        <v>1394.07</v>
      </c>
    </row>
    <row r="65" spans="1:12" ht="12.75">
      <c r="A65" s="796"/>
      <c r="B65" s="605" t="s">
        <v>1064</v>
      </c>
      <c r="C65" s="606" t="s">
        <v>1065</v>
      </c>
      <c r="D65" s="615" t="s">
        <v>1066</v>
      </c>
      <c r="E65" s="616" t="s">
        <v>855</v>
      </c>
      <c r="F65" s="606" t="s">
        <v>1067</v>
      </c>
      <c r="G65" s="617">
        <v>200</v>
      </c>
      <c r="H65" s="621">
        <v>37.25</v>
      </c>
      <c r="I65" s="618">
        <f t="shared" si="1"/>
        <v>7450</v>
      </c>
      <c r="J65" s="617">
        <v>226</v>
      </c>
      <c r="K65" s="619">
        <v>34.5</v>
      </c>
      <c r="L65" s="617">
        <f t="shared" si="0"/>
        <v>7797</v>
      </c>
    </row>
    <row r="66" spans="1:12" ht="12.75">
      <c r="A66" s="796"/>
      <c r="B66" s="605" t="s">
        <v>1068</v>
      </c>
      <c r="C66" s="606" t="s">
        <v>1069</v>
      </c>
      <c r="D66" s="615" t="s">
        <v>1070</v>
      </c>
      <c r="E66" s="628" t="s">
        <v>855</v>
      </c>
      <c r="F66" s="606" t="s">
        <v>1071</v>
      </c>
      <c r="G66" s="617">
        <v>50</v>
      </c>
      <c r="H66" s="621">
        <v>70.2</v>
      </c>
      <c r="I66" s="618">
        <f t="shared" si="1"/>
        <v>3510</v>
      </c>
      <c r="J66" s="617">
        <v>185</v>
      </c>
      <c r="K66" s="629">
        <v>70.2</v>
      </c>
      <c r="L66" s="617">
        <f t="shared" si="0"/>
        <v>12987</v>
      </c>
    </row>
    <row r="67" spans="1:12" ht="12.75">
      <c r="A67" s="796"/>
      <c r="B67" s="605"/>
      <c r="C67" s="606"/>
      <c r="D67" s="615"/>
      <c r="E67" s="628"/>
      <c r="F67" s="606"/>
      <c r="G67" s="617"/>
      <c r="H67" s="621"/>
      <c r="I67" s="630">
        <f>SUM(I7:I66)</f>
        <v>3148451.7699999996</v>
      </c>
      <c r="J67" s="617"/>
      <c r="K67" s="629"/>
      <c r="L67" s="631">
        <f>SUM(L7:L66)</f>
        <v>3293486.4299999997</v>
      </c>
    </row>
    <row r="68" spans="1:12" ht="12.75">
      <c r="A68" s="796"/>
      <c r="B68" s="605" t="s">
        <v>1072</v>
      </c>
      <c r="C68" s="606" t="s">
        <v>1073</v>
      </c>
      <c r="D68" s="615" t="s">
        <v>1074</v>
      </c>
      <c r="E68" s="628" t="s">
        <v>855</v>
      </c>
      <c r="F68" s="606" t="s">
        <v>1075</v>
      </c>
      <c r="G68" s="617">
        <v>12</v>
      </c>
      <c r="H68" s="621">
        <v>95276.97</v>
      </c>
      <c r="I68" s="618">
        <f t="shared" si="1"/>
        <v>1143323.6400000001</v>
      </c>
      <c r="J68" s="617">
        <v>19</v>
      </c>
      <c r="K68" s="632">
        <v>96956</v>
      </c>
      <c r="L68" s="617">
        <f t="shared" si="0"/>
        <v>1842164</v>
      </c>
    </row>
    <row r="69" spans="1:12" ht="12.75">
      <c r="A69" s="796"/>
      <c r="B69" s="605" t="s">
        <v>1076</v>
      </c>
      <c r="C69" s="606" t="s">
        <v>1073</v>
      </c>
      <c r="D69" s="615" t="s">
        <v>1077</v>
      </c>
      <c r="E69" s="628" t="s">
        <v>855</v>
      </c>
      <c r="F69" s="606" t="s">
        <v>1078</v>
      </c>
      <c r="G69" s="617">
        <v>12</v>
      </c>
      <c r="H69" s="621">
        <v>123803.6</v>
      </c>
      <c r="I69" s="618">
        <f t="shared" si="1"/>
        <v>1485643.2000000002</v>
      </c>
      <c r="J69" s="617">
        <v>4</v>
      </c>
      <c r="K69" s="632">
        <v>125451.96</v>
      </c>
      <c r="L69" s="617">
        <f t="shared" si="0"/>
        <v>501807.84</v>
      </c>
    </row>
    <row r="70" spans="1:12" ht="12.75">
      <c r="A70" s="796"/>
      <c r="B70" s="605" t="s">
        <v>1079</v>
      </c>
      <c r="C70" s="606" t="s">
        <v>1080</v>
      </c>
      <c r="D70" s="615" t="s">
        <v>1081</v>
      </c>
      <c r="E70" s="628" t="s">
        <v>855</v>
      </c>
      <c r="F70" s="606" t="s">
        <v>1082</v>
      </c>
      <c r="G70" s="633">
        <v>24</v>
      </c>
      <c r="H70" s="621">
        <v>116762.1</v>
      </c>
      <c r="I70" s="618">
        <f>G70*H70</f>
        <v>2802290.4000000004</v>
      </c>
      <c r="J70" s="617">
        <v>16</v>
      </c>
      <c r="K70" s="632">
        <v>117680</v>
      </c>
      <c r="L70" s="617">
        <f t="shared" si="0"/>
        <v>1882880</v>
      </c>
    </row>
    <row r="71" spans="1:12" ht="13.5" thickBot="1">
      <c r="A71" s="796"/>
      <c r="B71" s="634"/>
      <c r="C71" s="606"/>
      <c r="D71" s="615"/>
      <c r="E71" s="628"/>
      <c r="F71" s="606"/>
      <c r="G71" s="633"/>
      <c r="H71" s="621"/>
      <c r="I71" s="635">
        <f>I68+I69+I70</f>
        <v>5431257.24</v>
      </c>
      <c r="J71" s="617"/>
      <c r="K71" s="632"/>
      <c r="L71" s="636">
        <f>SUM(L68:L70)</f>
        <v>4226851.84</v>
      </c>
    </row>
    <row r="72" spans="1:12" ht="13.5" thickBot="1">
      <c r="A72" s="796"/>
      <c r="B72" s="637" t="s">
        <v>546</v>
      </c>
      <c r="C72" s="638"/>
      <c r="D72" s="638"/>
      <c r="E72" s="638"/>
      <c r="F72" s="638"/>
      <c r="G72" s="638"/>
      <c r="H72" s="639"/>
      <c r="I72" s="640">
        <f>I67+I71</f>
        <v>8579709.01</v>
      </c>
      <c r="J72" s="641"/>
      <c r="K72" s="642"/>
      <c r="L72" s="643">
        <f>L67+L71</f>
        <v>7520338.27</v>
      </c>
    </row>
    <row r="73" spans="1:12" ht="15.75">
      <c r="A73" s="796"/>
      <c r="B73" s="644" t="s">
        <v>1083</v>
      </c>
      <c r="C73" s="605"/>
      <c r="D73" s="606"/>
      <c r="E73" s="606"/>
      <c r="F73" s="606"/>
      <c r="G73" s="606"/>
      <c r="H73" s="606"/>
      <c r="I73" s="645"/>
      <c r="J73" s="606"/>
      <c r="K73" s="646"/>
      <c r="L73" s="647"/>
    </row>
    <row r="74" spans="1:12" ht="12.75">
      <c r="A74" s="796"/>
      <c r="B74" s="605"/>
      <c r="C74" s="606"/>
      <c r="D74" s="606"/>
      <c r="E74" s="606"/>
      <c r="F74" s="606"/>
      <c r="G74" s="606"/>
      <c r="H74" s="606"/>
      <c r="I74" s="606"/>
      <c r="J74" s="606"/>
      <c r="K74" s="646"/>
      <c r="L74" s="646"/>
    </row>
    <row r="75" spans="1:12" ht="12.75">
      <c r="A75" s="796"/>
      <c r="B75" s="648"/>
      <c r="C75" s="649"/>
      <c r="D75" s="649"/>
      <c r="E75" s="649"/>
      <c r="F75" s="649"/>
      <c r="G75" s="649"/>
      <c r="H75" s="649"/>
      <c r="I75" s="649"/>
      <c r="J75" s="649"/>
      <c r="K75" s="650"/>
      <c r="L75" s="651"/>
    </row>
    <row r="76" spans="1:12" ht="12.75">
      <c r="A76" s="796"/>
      <c r="B76" s="648"/>
      <c r="C76" s="649"/>
      <c r="D76" s="649"/>
      <c r="E76" s="649"/>
      <c r="F76" s="649"/>
      <c r="G76" s="649"/>
      <c r="H76" s="649"/>
      <c r="I76" s="649"/>
      <c r="J76" s="649"/>
      <c r="K76" s="650"/>
      <c r="L76" s="651"/>
    </row>
    <row r="77" spans="1:13" ht="12.75">
      <c r="A77" s="796"/>
      <c r="B77" s="648"/>
      <c r="C77" s="649"/>
      <c r="D77" s="649"/>
      <c r="E77" s="649"/>
      <c r="F77" s="649"/>
      <c r="G77" s="649"/>
      <c r="H77" s="649"/>
      <c r="I77" s="649"/>
      <c r="J77" s="649"/>
      <c r="K77" s="650"/>
      <c r="L77" s="650"/>
      <c r="M77" s="651"/>
    </row>
    <row r="78" spans="1:13" ht="12.75">
      <c r="A78" s="796"/>
      <c r="B78" s="648"/>
      <c r="C78" s="649"/>
      <c r="D78" s="649"/>
      <c r="E78" s="649"/>
      <c r="F78" s="649"/>
      <c r="G78" s="649"/>
      <c r="H78" s="649"/>
      <c r="I78" s="649"/>
      <c r="J78" s="649"/>
      <c r="K78" s="650"/>
      <c r="L78" s="650"/>
      <c r="M78" s="651"/>
    </row>
    <row r="79" spans="1:12" ht="12.75">
      <c r="A79" s="796"/>
      <c r="B79" s="648"/>
      <c r="C79" s="649"/>
      <c r="D79" s="649"/>
      <c r="E79" s="649"/>
      <c r="F79" s="649"/>
      <c r="G79" s="649"/>
      <c r="H79" s="649"/>
      <c r="I79" s="649"/>
      <c r="J79" s="649"/>
      <c r="K79" s="650"/>
      <c r="L79" s="651"/>
    </row>
    <row r="80" spans="1:12" ht="12.75">
      <c r="A80" s="796"/>
      <c r="B80" s="648"/>
      <c r="C80" s="649"/>
      <c r="D80" s="649"/>
      <c r="E80" s="649"/>
      <c r="F80" s="649"/>
      <c r="G80" s="649"/>
      <c r="H80" s="649"/>
      <c r="I80" s="649"/>
      <c r="J80" s="649"/>
      <c r="K80" s="650"/>
      <c r="L80" s="651"/>
    </row>
    <row r="81" spans="1:12" ht="12.75">
      <c r="A81" s="796"/>
      <c r="B81" s="648"/>
      <c r="C81" s="649"/>
      <c r="D81" s="649"/>
      <c r="E81" s="649"/>
      <c r="F81" s="649"/>
      <c r="G81" s="649"/>
      <c r="H81" s="649"/>
      <c r="I81" s="649"/>
      <c r="J81" s="652"/>
      <c r="K81" s="650"/>
      <c r="L81" s="651"/>
    </row>
    <row r="82" spans="1:12" ht="12.75">
      <c r="A82" s="796"/>
      <c r="B82" s="648"/>
      <c r="C82" s="649"/>
      <c r="D82" s="649"/>
      <c r="E82" s="649"/>
      <c r="F82" s="649"/>
      <c r="G82" s="649"/>
      <c r="H82" s="649"/>
      <c r="I82" s="649"/>
      <c r="J82" s="649"/>
      <c r="K82" s="650"/>
      <c r="L82" s="651"/>
    </row>
    <row r="83" spans="1:12" ht="12.75">
      <c r="A83" s="796"/>
      <c r="B83" s="648"/>
      <c r="C83" s="649"/>
      <c r="D83" s="649"/>
      <c r="E83" s="649"/>
      <c r="F83" s="649"/>
      <c r="G83" s="649"/>
      <c r="H83" s="649"/>
      <c r="I83" s="649"/>
      <c r="J83" s="649"/>
      <c r="K83" s="650"/>
      <c r="L83" s="651"/>
    </row>
    <row r="84" spans="1:12" ht="12.75">
      <c r="A84" s="796"/>
      <c r="B84" s="648"/>
      <c r="C84" s="649"/>
      <c r="D84" s="649"/>
      <c r="E84" s="649"/>
      <c r="F84" s="649"/>
      <c r="G84" s="649"/>
      <c r="H84" s="649"/>
      <c r="I84" s="649"/>
      <c r="J84" s="649"/>
      <c r="K84" s="649"/>
      <c r="L84" s="651"/>
    </row>
    <row r="85" spans="1:12" ht="12.75">
      <c r="A85" s="796"/>
      <c r="B85" s="648"/>
      <c r="C85" s="649"/>
      <c r="D85" s="649"/>
      <c r="E85" s="649"/>
      <c r="F85" s="649"/>
      <c r="G85" s="649"/>
      <c r="H85" s="649"/>
      <c r="I85" s="649"/>
      <c r="J85" s="649"/>
      <c r="K85" s="649"/>
      <c r="L85" s="651"/>
    </row>
    <row r="86" spans="1:12" ht="12.75">
      <c r="A86" s="796"/>
      <c r="B86" s="648"/>
      <c r="C86" s="649"/>
      <c r="D86" s="649"/>
      <c r="E86" s="649"/>
      <c r="F86" s="649"/>
      <c r="G86" s="649"/>
      <c r="H86" s="649"/>
      <c r="I86" s="649"/>
      <c r="J86" s="649"/>
      <c r="K86" s="649"/>
      <c r="L86" s="651"/>
    </row>
    <row r="87" spans="1:12" ht="12.75">
      <c r="A87" s="796"/>
      <c r="B87" s="648"/>
      <c r="C87" s="649"/>
      <c r="D87" s="649"/>
      <c r="E87" s="649"/>
      <c r="F87" s="649"/>
      <c r="G87" s="649"/>
      <c r="H87" s="649"/>
      <c r="I87" s="649"/>
      <c r="J87" s="649"/>
      <c r="K87" s="649"/>
      <c r="L87" s="651"/>
    </row>
    <row r="88" spans="1:12" ht="12.75">
      <c r="A88" s="796"/>
      <c r="B88" s="648"/>
      <c r="C88" s="649"/>
      <c r="D88" s="653"/>
      <c r="E88" s="649"/>
      <c r="F88" s="649"/>
      <c r="G88" s="654"/>
      <c r="H88" s="655"/>
      <c r="I88" s="655"/>
      <c r="J88" s="649"/>
      <c r="K88" s="649"/>
      <c r="L88" s="656"/>
    </row>
    <row r="89" spans="1:12" ht="12.75">
      <c r="A89" s="796"/>
      <c r="B89" s="648"/>
      <c r="C89" s="649"/>
      <c r="D89" s="657"/>
      <c r="E89" s="649"/>
      <c r="F89" s="649"/>
      <c r="G89" s="654"/>
      <c r="H89" s="655"/>
      <c r="I89" s="655"/>
      <c r="J89" s="649"/>
      <c r="K89" s="649"/>
      <c r="L89" s="656"/>
    </row>
    <row r="90" spans="1:12" ht="12.75">
      <c r="A90" s="796"/>
      <c r="B90" s="648"/>
      <c r="C90" s="649"/>
      <c r="D90" s="653"/>
      <c r="E90" s="649"/>
      <c r="F90" s="649"/>
      <c r="G90" s="654"/>
      <c r="H90" s="655"/>
      <c r="I90" s="655"/>
      <c r="J90" s="649"/>
      <c r="K90" s="649"/>
      <c r="L90" s="656"/>
    </row>
    <row r="91" spans="1:12" ht="12.75">
      <c r="A91" s="796"/>
      <c r="B91" s="648"/>
      <c r="C91" s="649"/>
      <c r="D91" s="653"/>
      <c r="E91" s="649"/>
      <c r="F91" s="649"/>
      <c r="G91" s="654"/>
      <c r="H91" s="655"/>
      <c r="I91" s="655"/>
      <c r="J91" s="649"/>
      <c r="K91" s="649"/>
      <c r="L91" s="656"/>
    </row>
    <row r="92" spans="1:12" ht="12.75">
      <c r="A92" s="796"/>
      <c r="B92" s="648"/>
      <c r="C92" s="649"/>
      <c r="D92" s="657"/>
      <c r="E92" s="649"/>
      <c r="F92" s="649"/>
      <c r="G92" s="654"/>
      <c r="H92" s="655"/>
      <c r="I92" s="655"/>
      <c r="J92" s="649"/>
      <c r="K92" s="649"/>
      <c r="L92" s="656"/>
    </row>
    <row r="93" spans="1:12" ht="12.75">
      <c r="A93" s="796"/>
      <c r="B93" s="648"/>
      <c r="C93" s="649"/>
      <c r="D93" s="653"/>
      <c r="E93" s="649"/>
      <c r="F93" s="649"/>
      <c r="G93" s="654"/>
      <c r="H93" s="655"/>
      <c r="I93" s="655"/>
      <c r="J93" s="649"/>
      <c r="K93" s="649"/>
      <c r="L93" s="656"/>
    </row>
    <row r="94" spans="1:12" ht="12.75">
      <c r="A94" s="796"/>
      <c r="B94" s="648"/>
      <c r="C94" s="649"/>
      <c r="D94" s="653"/>
      <c r="E94" s="649"/>
      <c r="F94" s="649"/>
      <c r="G94" s="654"/>
      <c r="H94" s="655"/>
      <c r="I94" s="655"/>
      <c r="J94" s="649"/>
      <c r="K94" s="649"/>
      <c r="L94" s="656"/>
    </row>
    <row r="95" spans="1:12" ht="12.75">
      <c r="A95" s="796"/>
      <c r="B95" s="648"/>
      <c r="C95" s="649"/>
      <c r="D95" s="653"/>
      <c r="E95" s="649"/>
      <c r="F95" s="649"/>
      <c r="G95" s="654"/>
      <c r="H95" s="655"/>
      <c r="I95" s="655"/>
      <c r="J95" s="649"/>
      <c r="K95" s="649"/>
      <c r="L95" s="656"/>
    </row>
    <row r="96" spans="1:12" ht="12.75">
      <c r="A96" s="796"/>
      <c r="B96" s="648"/>
      <c r="C96" s="649"/>
      <c r="D96" s="653"/>
      <c r="E96" s="649"/>
      <c r="F96" s="649"/>
      <c r="G96" s="654"/>
      <c r="H96" s="655"/>
      <c r="I96" s="655"/>
      <c r="J96" s="649"/>
      <c r="K96" s="649"/>
      <c r="L96" s="656"/>
    </row>
    <row r="97" spans="1:12" ht="12.75">
      <c r="A97" s="796"/>
      <c r="B97" s="648"/>
      <c r="C97" s="649"/>
      <c r="D97" s="653"/>
      <c r="E97" s="649"/>
      <c r="F97" s="649"/>
      <c r="G97" s="654"/>
      <c r="H97" s="655"/>
      <c r="I97" s="655"/>
      <c r="J97" s="649"/>
      <c r="K97" s="649"/>
      <c r="L97" s="656"/>
    </row>
    <row r="98" spans="1:12" ht="12.75">
      <c r="A98" s="796"/>
      <c r="B98" s="648"/>
      <c r="C98" s="649"/>
      <c r="D98" s="653"/>
      <c r="E98" s="649"/>
      <c r="F98" s="649"/>
      <c r="G98" s="654"/>
      <c r="H98" s="655"/>
      <c r="I98" s="655"/>
      <c r="J98" s="649"/>
      <c r="K98" s="649"/>
      <c r="L98" s="656"/>
    </row>
    <row r="99" spans="1:12" ht="12.75">
      <c r="A99" s="796"/>
      <c r="B99" s="648"/>
      <c r="C99" s="649"/>
      <c r="D99" s="653"/>
      <c r="E99" s="649"/>
      <c r="F99" s="649"/>
      <c r="G99" s="654"/>
      <c r="H99" s="655"/>
      <c r="I99" s="655"/>
      <c r="J99" s="649"/>
      <c r="K99" s="649"/>
      <c r="L99" s="656"/>
    </row>
    <row r="100" spans="1:12" ht="12.75">
      <c r="A100" s="796"/>
      <c r="B100" s="648"/>
      <c r="C100" s="649"/>
      <c r="D100" s="653"/>
      <c r="E100" s="649"/>
      <c r="F100" s="649"/>
      <c r="G100" s="654"/>
      <c r="H100" s="655"/>
      <c r="I100" s="655"/>
      <c r="J100" s="649"/>
      <c r="K100" s="649"/>
      <c r="L100" s="656"/>
    </row>
    <row r="101" spans="1:12" ht="12.75">
      <c r="A101" s="796"/>
      <c r="B101" s="648"/>
      <c r="C101" s="649"/>
      <c r="D101" s="653"/>
      <c r="E101" s="649"/>
      <c r="F101" s="649"/>
      <c r="G101" s="654"/>
      <c r="H101" s="655"/>
      <c r="I101" s="655"/>
      <c r="J101" s="649"/>
      <c r="K101" s="649"/>
      <c r="L101" s="656"/>
    </row>
    <row r="102" spans="1:12" ht="12.75">
      <c r="A102" s="796"/>
      <c r="B102" s="648"/>
      <c r="C102" s="649"/>
      <c r="D102" s="653"/>
      <c r="E102" s="649"/>
      <c r="F102" s="649"/>
      <c r="G102" s="654"/>
      <c r="H102" s="655"/>
      <c r="I102" s="655"/>
      <c r="J102" s="649"/>
      <c r="K102" s="649"/>
      <c r="L102" s="656"/>
    </row>
    <row r="103" spans="1:12" ht="12.75">
      <c r="A103" s="796"/>
      <c r="B103" s="648"/>
      <c r="C103" s="649"/>
      <c r="D103" s="653"/>
      <c r="E103" s="649"/>
      <c r="F103" s="649"/>
      <c r="G103" s="654"/>
      <c r="H103" s="655"/>
      <c r="I103" s="655"/>
      <c r="J103" s="649"/>
      <c r="K103" s="649"/>
      <c r="L103" s="656"/>
    </row>
    <row r="104" spans="1:12" ht="12.75">
      <c r="A104" s="796"/>
      <c r="B104" s="648"/>
      <c r="C104" s="649"/>
      <c r="D104" s="653"/>
      <c r="E104" s="649"/>
      <c r="F104" s="649"/>
      <c r="G104" s="654"/>
      <c r="H104" s="655"/>
      <c r="I104" s="655"/>
      <c r="J104" s="649"/>
      <c r="K104" s="649"/>
      <c r="L104" s="656"/>
    </row>
    <row r="105" spans="1:12" ht="12.75">
      <c r="A105" s="796"/>
      <c r="B105" s="648"/>
      <c r="C105" s="649"/>
      <c r="D105" s="653"/>
      <c r="E105" s="649"/>
      <c r="F105" s="649"/>
      <c r="G105" s="654"/>
      <c r="H105" s="655"/>
      <c r="I105" s="655"/>
      <c r="J105" s="649"/>
      <c r="K105" s="649"/>
      <c r="L105" s="656"/>
    </row>
    <row r="106" spans="1:12" ht="12.75">
      <c r="A106" s="796"/>
      <c r="B106" s="648"/>
      <c r="C106" s="649"/>
      <c r="D106" s="653"/>
      <c r="E106" s="649"/>
      <c r="F106" s="649"/>
      <c r="G106" s="654"/>
      <c r="H106" s="655"/>
      <c r="I106" s="655"/>
      <c r="J106" s="649"/>
      <c r="K106" s="649"/>
      <c r="L106" s="656"/>
    </row>
    <row r="107" spans="1:12" ht="12.75">
      <c r="A107" s="796"/>
      <c r="B107" s="648"/>
      <c r="C107" s="649"/>
      <c r="D107" s="653"/>
      <c r="E107" s="649"/>
      <c r="F107" s="649"/>
      <c r="G107" s="654"/>
      <c r="H107" s="655"/>
      <c r="I107" s="655"/>
      <c r="J107" s="649"/>
      <c r="K107" s="649"/>
      <c r="L107" s="656"/>
    </row>
    <row r="108" spans="1:12" ht="12.75">
      <c r="A108" s="796"/>
      <c r="B108" s="648"/>
      <c r="C108" s="649"/>
      <c r="D108" s="653"/>
      <c r="E108" s="649"/>
      <c r="F108" s="649"/>
      <c r="G108" s="654"/>
      <c r="H108" s="655"/>
      <c r="I108" s="655"/>
      <c r="J108" s="649"/>
      <c r="K108" s="649"/>
      <c r="L108" s="656"/>
    </row>
    <row r="109" spans="1:12" ht="12.75">
      <c r="A109" s="796"/>
      <c r="B109" s="648"/>
      <c r="C109" s="649"/>
      <c r="D109" s="653"/>
      <c r="E109" s="649"/>
      <c r="F109" s="649"/>
      <c r="G109" s="654"/>
      <c r="H109" s="655"/>
      <c r="I109" s="655"/>
      <c r="J109" s="649"/>
      <c r="K109" s="649"/>
      <c r="L109" s="656"/>
    </row>
    <row r="110" spans="1:12" ht="12.75">
      <c r="A110" s="796"/>
      <c r="B110" s="648"/>
      <c r="C110" s="649"/>
      <c r="D110" s="653"/>
      <c r="E110" s="649"/>
      <c r="F110" s="649"/>
      <c r="G110" s="654"/>
      <c r="H110" s="655"/>
      <c r="I110" s="655"/>
      <c r="J110" s="649"/>
      <c r="K110" s="649"/>
      <c r="L110" s="656"/>
    </row>
    <row r="111" spans="1:12" ht="12.75">
      <c r="A111" s="796"/>
      <c r="B111" s="648"/>
      <c r="C111" s="649"/>
      <c r="D111" s="653"/>
      <c r="E111" s="649"/>
      <c r="F111" s="649"/>
      <c r="G111" s="654"/>
      <c r="H111" s="655"/>
      <c r="I111" s="655"/>
      <c r="J111" s="649"/>
      <c r="K111" s="649"/>
      <c r="L111" s="656"/>
    </row>
    <row r="112" spans="1:12" ht="12.75">
      <c r="A112" s="796"/>
      <c r="B112" s="648"/>
      <c r="C112" s="649"/>
      <c r="D112" s="657"/>
      <c r="E112" s="649"/>
      <c r="F112" s="649"/>
      <c r="G112" s="654"/>
      <c r="H112" s="655"/>
      <c r="I112" s="655"/>
      <c r="J112" s="649"/>
      <c r="K112" s="649"/>
      <c r="L112" s="656"/>
    </row>
    <row r="113" spans="1:12" ht="12.75">
      <c r="A113" s="796"/>
      <c r="B113" s="648"/>
      <c r="C113" s="649"/>
      <c r="D113" s="653"/>
      <c r="E113" s="649"/>
      <c r="F113" s="649"/>
      <c r="G113" s="654"/>
      <c r="H113" s="655"/>
      <c r="I113" s="655"/>
      <c r="J113" s="649"/>
      <c r="K113" s="649"/>
      <c r="L113" s="656"/>
    </row>
    <row r="114" spans="1:12" ht="12.75">
      <c r="A114" s="796"/>
      <c r="B114" s="648"/>
      <c r="C114" s="649"/>
      <c r="D114" s="653"/>
      <c r="E114" s="649"/>
      <c r="F114" s="649"/>
      <c r="G114" s="654"/>
      <c r="H114" s="655"/>
      <c r="I114" s="655"/>
      <c r="J114" s="649"/>
      <c r="K114" s="649"/>
      <c r="L114" s="656"/>
    </row>
    <row r="115" spans="1:12" ht="12.75">
      <c r="A115" s="796"/>
      <c r="B115" s="648"/>
      <c r="C115" s="649"/>
      <c r="D115" s="653"/>
      <c r="E115" s="649"/>
      <c r="F115" s="649"/>
      <c r="G115" s="654"/>
      <c r="H115" s="655"/>
      <c r="I115" s="655"/>
      <c r="J115" s="649"/>
      <c r="K115" s="649"/>
      <c r="L115" s="656"/>
    </row>
    <row r="116" spans="1:12" ht="12.75">
      <c r="A116" s="796"/>
      <c r="B116" s="648"/>
      <c r="C116" s="649"/>
      <c r="D116" s="653"/>
      <c r="E116" s="649"/>
      <c r="F116" s="649"/>
      <c r="G116" s="654"/>
      <c r="H116" s="655"/>
      <c r="I116" s="655"/>
      <c r="J116" s="649"/>
      <c r="K116" s="649"/>
      <c r="L116" s="656"/>
    </row>
    <row r="117" spans="1:12" ht="12.75">
      <c r="A117" s="796"/>
      <c r="B117" s="648"/>
      <c r="C117" s="649"/>
      <c r="D117" s="657"/>
      <c r="E117" s="649"/>
      <c r="F117" s="649"/>
      <c r="G117" s="654"/>
      <c r="H117" s="655"/>
      <c r="I117" s="655"/>
      <c r="J117" s="649"/>
      <c r="K117" s="649"/>
      <c r="L117" s="656"/>
    </row>
    <row r="118" spans="1:12" ht="12.75">
      <c r="A118" s="796"/>
      <c r="B118" s="648"/>
      <c r="C118" s="649"/>
      <c r="D118" s="657"/>
      <c r="E118" s="649"/>
      <c r="F118" s="649"/>
      <c r="G118" s="654"/>
      <c r="H118" s="655"/>
      <c r="I118" s="655"/>
      <c r="J118" s="649"/>
      <c r="K118" s="649"/>
      <c r="L118" s="656"/>
    </row>
    <row r="119" spans="1:12" ht="12.75">
      <c r="A119" s="796"/>
      <c r="B119" s="648"/>
      <c r="C119" s="649"/>
      <c r="D119" s="653"/>
      <c r="E119" s="649"/>
      <c r="F119" s="649"/>
      <c r="G119" s="654"/>
      <c r="H119" s="655"/>
      <c r="I119" s="655"/>
      <c r="J119" s="649"/>
      <c r="K119" s="649"/>
      <c r="L119" s="656"/>
    </row>
    <row r="120" spans="1:12" ht="12.75">
      <c r="A120" s="796"/>
      <c r="B120" s="648"/>
      <c r="C120" s="649"/>
      <c r="D120" s="653"/>
      <c r="E120" s="649"/>
      <c r="F120" s="649"/>
      <c r="G120" s="654"/>
      <c r="H120" s="655"/>
      <c r="I120" s="655"/>
      <c r="J120" s="649"/>
      <c r="K120" s="649"/>
      <c r="L120" s="656"/>
    </row>
    <row r="121" spans="1:12" ht="12.75">
      <c r="A121" s="796"/>
      <c r="B121" s="648"/>
      <c r="C121" s="649"/>
      <c r="D121" s="653"/>
      <c r="E121" s="649"/>
      <c r="F121" s="649"/>
      <c r="G121" s="654"/>
      <c r="H121" s="655"/>
      <c r="I121" s="655"/>
      <c r="J121" s="649"/>
      <c r="K121" s="649"/>
      <c r="L121" s="656"/>
    </row>
    <row r="122" spans="1:12" ht="12.75">
      <c r="A122" s="796"/>
      <c r="B122" s="648"/>
      <c r="C122" s="649"/>
      <c r="D122" s="653"/>
      <c r="E122" s="649"/>
      <c r="F122" s="649"/>
      <c r="G122" s="654"/>
      <c r="H122" s="655"/>
      <c r="I122" s="655"/>
      <c r="J122" s="649"/>
      <c r="K122" s="649"/>
      <c r="L122" s="656"/>
    </row>
    <row r="123" spans="1:12" ht="12.75">
      <c r="A123" s="796"/>
      <c r="B123" s="648"/>
      <c r="C123" s="649"/>
      <c r="D123" s="657"/>
      <c r="E123" s="649"/>
      <c r="F123" s="649"/>
      <c r="G123" s="654"/>
      <c r="H123" s="655"/>
      <c r="I123" s="655"/>
      <c r="J123" s="649"/>
      <c r="K123" s="649"/>
      <c r="L123" s="656"/>
    </row>
    <row r="124" spans="1:12" ht="12.75">
      <c r="A124" s="796"/>
      <c r="B124" s="648"/>
      <c r="C124" s="649"/>
      <c r="D124" s="653"/>
      <c r="E124" s="649"/>
      <c r="F124" s="649"/>
      <c r="G124" s="654"/>
      <c r="H124" s="655"/>
      <c r="I124" s="655"/>
      <c r="J124" s="649"/>
      <c r="K124" s="649"/>
      <c r="L124" s="656"/>
    </row>
    <row r="125" spans="1:12" ht="12.75">
      <c r="A125" s="796"/>
      <c r="B125" s="648"/>
      <c r="C125" s="649"/>
      <c r="D125" s="653"/>
      <c r="E125" s="649"/>
      <c r="F125" s="649"/>
      <c r="G125" s="654"/>
      <c r="H125" s="655"/>
      <c r="I125" s="655"/>
      <c r="J125" s="649"/>
      <c r="K125" s="649"/>
      <c r="L125" s="656"/>
    </row>
    <row r="126" spans="1:12" ht="12.75">
      <c r="A126" s="796"/>
      <c r="B126" s="648"/>
      <c r="C126" s="649"/>
      <c r="D126" s="653"/>
      <c r="E126" s="649"/>
      <c r="F126" s="649"/>
      <c r="G126" s="654"/>
      <c r="H126" s="655"/>
      <c r="I126" s="655"/>
      <c r="J126" s="649"/>
      <c r="K126" s="649"/>
      <c r="L126" s="656"/>
    </row>
    <row r="127" spans="1:12" ht="12.75">
      <c r="A127" s="796"/>
      <c r="B127" s="648"/>
      <c r="C127" s="649"/>
      <c r="D127" s="653"/>
      <c r="E127" s="649"/>
      <c r="F127" s="649"/>
      <c r="G127" s="654"/>
      <c r="H127" s="655"/>
      <c r="I127" s="655"/>
      <c r="J127" s="649"/>
      <c r="K127" s="649"/>
      <c r="L127" s="656"/>
    </row>
    <row r="128" spans="1:12" ht="12.75">
      <c r="A128" s="796"/>
      <c r="B128" s="648"/>
      <c r="C128" s="649"/>
      <c r="D128" s="653"/>
      <c r="E128" s="649"/>
      <c r="F128" s="649"/>
      <c r="G128" s="654"/>
      <c r="H128" s="655"/>
      <c r="I128" s="655"/>
      <c r="J128" s="649"/>
      <c r="K128" s="649"/>
      <c r="L128" s="656"/>
    </row>
    <row r="129" spans="1:12" ht="12.75">
      <c r="A129" s="796"/>
      <c r="B129" s="648"/>
      <c r="C129" s="649"/>
      <c r="D129" s="653"/>
      <c r="E129" s="649"/>
      <c r="F129" s="649"/>
      <c r="G129" s="654"/>
      <c r="H129" s="655"/>
      <c r="I129" s="655"/>
      <c r="J129" s="649"/>
      <c r="K129" s="649"/>
      <c r="L129" s="656"/>
    </row>
    <row r="130" spans="1:12" ht="12.75">
      <c r="A130" s="796"/>
      <c r="B130" s="648"/>
      <c r="C130" s="649"/>
      <c r="D130" s="653"/>
      <c r="E130" s="649"/>
      <c r="F130" s="649"/>
      <c r="G130" s="654"/>
      <c r="H130" s="655"/>
      <c r="I130" s="655"/>
      <c r="J130" s="649"/>
      <c r="K130" s="649"/>
      <c r="L130" s="656"/>
    </row>
    <row r="131" spans="1:12" ht="12.75">
      <c r="A131" s="796"/>
      <c r="B131" s="648"/>
      <c r="C131" s="649"/>
      <c r="D131" s="653"/>
      <c r="E131" s="649"/>
      <c r="F131" s="649"/>
      <c r="G131" s="654"/>
      <c r="H131" s="655"/>
      <c r="I131" s="655"/>
      <c r="J131" s="649"/>
      <c r="K131" s="649"/>
      <c r="L131" s="656"/>
    </row>
    <row r="132" spans="1:12" ht="12.75">
      <c r="A132" s="796"/>
      <c r="B132" s="648"/>
      <c r="C132" s="649"/>
      <c r="D132" s="653"/>
      <c r="E132" s="649"/>
      <c r="F132" s="649"/>
      <c r="G132" s="654"/>
      <c r="H132" s="655"/>
      <c r="I132" s="655"/>
      <c r="J132" s="649"/>
      <c r="K132" s="649"/>
      <c r="L132" s="656"/>
    </row>
    <row r="133" spans="1:12" ht="12.75">
      <c r="A133" s="796"/>
      <c r="B133" s="648"/>
      <c r="C133" s="649"/>
      <c r="D133" s="653"/>
      <c r="E133" s="649"/>
      <c r="F133" s="649"/>
      <c r="G133" s="654"/>
      <c r="H133" s="655"/>
      <c r="I133" s="655"/>
      <c r="J133" s="649"/>
      <c r="K133" s="649"/>
      <c r="L133" s="656"/>
    </row>
    <row r="134" spans="1:12" ht="12.75">
      <c r="A134" s="796"/>
      <c r="B134" s="648"/>
      <c r="C134" s="649"/>
      <c r="D134" s="653"/>
      <c r="E134" s="649"/>
      <c r="F134" s="649"/>
      <c r="G134" s="654"/>
      <c r="H134" s="655"/>
      <c r="I134" s="655"/>
      <c r="J134" s="649"/>
      <c r="K134" s="649"/>
      <c r="L134" s="656"/>
    </row>
    <row r="135" spans="1:12" ht="12.75">
      <c r="A135" s="796"/>
      <c r="B135" s="648"/>
      <c r="C135" s="649"/>
      <c r="D135" s="653"/>
      <c r="E135" s="649"/>
      <c r="F135" s="649"/>
      <c r="G135" s="654"/>
      <c r="H135" s="655"/>
      <c r="I135" s="655"/>
      <c r="J135" s="649"/>
      <c r="K135" s="649"/>
      <c r="L135" s="656"/>
    </row>
    <row r="136" spans="1:12" ht="12.75">
      <c r="A136" s="796"/>
      <c r="B136" s="648"/>
      <c r="C136" s="649"/>
      <c r="D136" s="653"/>
      <c r="E136" s="649"/>
      <c r="F136" s="649"/>
      <c r="G136" s="654"/>
      <c r="H136" s="655"/>
      <c r="I136" s="655"/>
      <c r="J136" s="649"/>
      <c r="K136" s="649"/>
      <c r="L136" s="656"/>
    </row>
    <row r="137" spans="1:12" ht="12.75">
      <c r="A137" s="796"/>
      <c r="B137" s="648"/>
      <c r="C137" s="649"/>
      <c r="D137" s="653"/>
      <c r="E137" s="649"/>
      <c r="F137" s="649"/>
      <c r="G137" s="654"/>
      <c r="H137" s="655"/>
      <c r="I137" s="655"/>
      <c r="J137" s="649"/>
      <c r="K137" s="649"/>
      <c r="L137" s="656"/>
    </row>
    <row r="138" spans="1:12" ht="12.75">
      <c r="A138" s="796"/>
      <c r="B138" s="648"/>
      <c r="C138" s="649"/>
      <c r="D138" s="653"/>
      <c r="E138" s="649"/>
      <c r="F138" s="649"/>
      <c r="G138" s="654"/>
      <c r="H138" s="655"/>
      <c r="I138" s="655"/>
      <c r="J138" s="649"/>
      <c r="K138" s="649"/>
      <c r="L138" s="656"/>
    </row>
    <row r="139" spans="1:12" ht="12.75">
      <c r="A139" s="796"/>
      <c r="B139" s="648"/>
      <c r="C139" s="649"/>
      <c r="D139" s="653"/>
      <c r="E139" s="649"/>
      <c r="F139" s="649"/>
      <c r="G139" s="654"/>
      <c r="H139" s="655"/>
      <c r="I139" s="655"/>
      <c r="J139" s="649"/>
      <c r="K139" s="649"/>
      <c r="L139" s="656"/>
    </row>
    <row r="140" spans="1:12" ht="12.75">
      <c r="A140" s="796"/>
      <c r="B140" s="648"/>
      <c r="C140" s="649"/>
      <c r="D140" s="653"/>
      <c r="E140" s="649"/>
      <c r="F140" s="649"/>
      <c r="G140" s="654"/>
      <c r="H140" s="655"/>
      <c r="I140" s="655"/>
      <c r="J140" s="649"/>
      <c r="K140" s="649"/>
      <c r="L140" s="656"/>
    </row>
    <row r="141" spans="1:12" ht="12.75">
      <c r="A141" s="796"/>
      <c r="B141" s="648"/>
      <c r="C141" s="649"/>
      <c r="D141" s="653"/>
      <c r="E141" s="649"/>
      <c r="F141" s="649"/>
      <c r="G141" s="654"/>
      <c r="H141" s="655"/>
      <c r="I141" s="655"/>
      <c r="J141" s="649"/>
      <c r="K141" s="649"/>
      <c r="L141" s="656"/>
    </row>
    <row r="142" spans="1:12" ht="12.75">
      <c r="A142" s="796"/>
      <c r="B142" s="648"/>
      <c r="C142" s="649"/>
      <c r="D142" s="653"/>
      <c r="E142" s="649"/>
      <c r="F142" s="649"/>
      <c r="G142" s="654"/>
      <c r="H142" s="655"/>
      <c r="I142" s="655"/>
      <c r="J142" s="649"/>
      <c r="K142" s="649"/>
      <c r="L142" s="656"/>
    </row>
    <row r="143" spans="1:12" ht="12.75">
      <c r="A143" s="796"/>
      <c r="B143" s="648"/>
      <c r="C143" s="649"/>
      <c r="D143" s="653"/>
      <c r="E143" s="649"/>
      <c r="F143" s="649"/>
      <c r="G143" s="654"/>
      <c r="H143" s="655"/>
      <c r="I143" s="655"/>
      <c r="J143" s="649"/>
      <c r="K143" s="649"/>
      <c r="L143" s="656"/>
    </row>
    <row r="144" spans="1:12" ht="12.75">
      <c r="A144" s="796"/>
      <c r="B144" s="648"/>
      <c r="C144" s="649"/>
      <c r="D144" s="653"/>
      <c r="E144" s="649"/>
      <c r="F144" s="649"/>
      <c r="G144" s="654"/>
      <c r="H144" s="655"/>
      <c r="I144" s="655"/>
      <c r="J144" s="649"/>
      <c r="K144" s="649"/>
      <c r="L144" s="656"/>
    </row>
    <row r="145" spans="1:12" ht="12.75">
      <c r="A145" s="796"/>
      <c r="B145" s="648"/>
      <c r="C145" s="649"/>
      <c r="D145" s="653"/>
      <c r="E145" s="649"/>
      <c r="F145" s="649"/>
      <c r="G145" s="654"/>
      <c r="H145" s="655"/>
      <c r="I145" s="655"/>
      <c r="J145" s="649"/>
      <c r="K145" s="649"/>
      <c r="L145" s="656"/>
    </row>
    <row r="146" spans="1:12" ht="12.75">
      <c r="A146" s="796"/>
      <c r="B146" s="648"/>
      <c r="C146" s="649"/>
      <c r="D146" s="653"/>
      <c r="E146" s="649"/>
      <c r="F146" s="649"/>
      <c r="G146" s="654"/>
      <c r="H146" s="655"/>
      <c r="I146" s="655"/>
      <c r="J146" s="649"/>
      <c r="K146" s="649"/>
      <c r="L146" s="656"/>
    </row>
    <row r="147" spans="1:12" ht="12.75">
      <c r="A147" s="796"/>
      <c r="B147" s="648"/>
      <c r="C147" s="649"/>
      <c r="D147" s="653"/>
      <c r="E147" s="649"/>
      <c r="F147" s="649"/>
      <c r="G147" s="654"/>
      <c r="H147" s="655"/>
      <c r="I147" s="655"/>
      <c r="J147" s="649"/>
      <c r="K147" s="649"/>
      <c r="L147" s="656"/>
    </row>
    <row r="148" spans="1:12" ht="12.75">
      <c r="A148" s="796"/>
      <c r="B148" s="648"/>
      <c r="C148" s="649"/>
      <c r="D148" s="653"/>
      <c r="E148" s="649"/>
      <c r="F148" s="649"/>
      <c r="G148" s="654"/>
      <c r="H148" s="655"/>
      <c r="I148" s="655"/>
      <c r="J148" s="649"/>
      <c r="K148" s="649"/>
      <c r="L148" s="656"/>
    </row>
    <row r="149" spans="1:12" ht="12.75">
      <c r="A149" s="796"/>
      <c r="B149" s="648"/>
      <c r="C149" s="649"/>
      <c r="D149" s="653"/>
      <c r="E149" s="649"/>
      <c r="F149" s="649"/>
      <c r="G149" s="654"/>
      <c r="H149" s="655"/>
      <c r="I149" s="655"/>
      <c r="J149" s="649"/>
      <c r="K149" s="649"/>
      <c r="L149" s="656"/>
    </row>
    <row r="150" spans="1:12" ht="12.75">
      <c r="A150" s="796"/>
      <c r="B150" s="648"/>
      <c r="C150" s="649"/>
      <c r="D150" s="653"/>
      <c r="E150" s="649"/>
      <c r="F150" s="649"/>
      <c r="G150" s="654"/>
      <c r="H150" s="655"/>
      <c r="I150" s="655"/>
      <c r="J150" s="649"/>
      <c r="K150" s="649"/>
      <c r="L150" s="656"/>
    </row>
    <row r="151" spans="1:12" ht="12.75">
      <c r="A151" s="796"/>
      <c r="B151" s="648"/>
      <c r="C151" s="649"/>
      <c r="D151" s="657"/>
      <c r="E151" s="649"/>
      <c r="F151" s="649"/>
      <c r="G151" s="654"/>
      <c r="H151" s="655"/>
      <c r="I151" s="655"/>
      <c r="J151" s="649"/>
      <c r="K151" s="649"/>
      <c r="L151" s="656"/>
    </row>
    <row r="152" spans="1:12" ht="12.75">
      <c r="A152" s="796"/>
      <c r="B152" s="648"/>
      <c r="C152" s="649"/>
      <c r="D152" s="653"/>
      <c r="E152" s="649"/>
      <c r="F152" s="649"/>
      <c r="G152" s="654"/>
      <c r="H152" s="655"/>
      <c r="I152" s="655"/>
      <c r="J152" s="649"/>
      <c r="K152" s="649"/>
      <c r="L152" s="656"/>
    </row>
    <row r="153" spans="1:12" ht="12.75">
      <c r="A153" s="796"/>
      <c r="B153" s="648"/>
      <c r="C153" s="649"/>
      <c r="D153" s="653"/>
      <c r="E153" s="649"/>
      <c r="F153" s="649"/>
      <c r="G153" s="654"/>
      <c r="H153" s="655"/>
      <c r="I153" s="655"/>
      <c r="J153" s="649"/>
      <c r="K153" s="649"/>
      <c r="L153" s="656"/>
    </row>
    <row r="154" spans="1:12" ht="12.75">
      <c r="A154" s="796"/>
      <c r="B154" s="648"/>
      <c r="C154" s="649"/>
      <c r="D154" s="653"/>
      <c r="E154" s="649"/>
      <c r="F154" s="649"/>
      <c r="G154" s="654"/>
      <c r="H154" s="655"/>
      <c r="I154" s="655"/>
      <c r="J154" s="649"/>
      <c r="K154" s="649"/>
      <c r="L154" s="656"/>
    </row>
    <row r="155" spans="1:12" ht="12.75">
      <c r="A155" s="796"/>
      <c r="B155" s="648"/>
      <c r="C155" s="649"/>
      <c r="D155" s="653"/>
      <c r="E155" s="649"/>
      <c r="F155" s="649"/>
      <c r="G155" s="654"/>
      <c r="H155" s="655"/>
      <c r="I155" s="655"/>
      <c r="J155" s="649"/>
      <c r="K155" s="649"/>
      <c r="L155" s="656"/>
    </row>
    <row r="156" spans="1:12" ht="12.75">
      <c r="A156" s="796"/>
      <c r="B156" s="648"/>
      <c r="C156" s="649"/>
      <c r="D156" s="653"/>
      <c r="E156" s="649"/>
      <c r="F156" s="649"/>
      <c r="G156" s="654"/>
      <c r="H156" s="655"/>
      <c r="I156" s="655"/>
      <c r="J156" s="649"/>
      <c r="K156" s="649"/>
      <c r="L156" s="656"/>
    </row>
    <row r="157" spans="1:12" ht="12.75">
      <c r="A157" s="796"/>
      <c r="B157" s="648"/>
      <c r="C157" s="649"/>
      <c r="D157" s="653"/>
      <c r="E157" s="649"/>
      <c r="F157" s="649"/>
      <c r="G157" s="654"/>
      <c r="H157" s="655"/>
      <c r="I157" s="655"/>
      <c r="J157" s="649"/>
      <c r="K157" s="649"/>
      <c r="L157" s="656"/>
    </row>
    <row r="158" spans="1:12" ht="12.75">
      <c r="A158" s="796"/>
      <c r="B158" s="648"/>
      <c r="C158" s="649"/>
      <c r="D158" s="653"/>
      <c r="E158" s="649"/>
      <c r="F158" s="649"/>
      <c r="G158" s="654"/>
      <c r="H158" s="655"/>
      <c r="I158" s="655"/>
      <c r="J158" s="649"/>
      <c r="K158" s="649"/>
      <c r="L158" s="656"/>
    </row>
    <row r="159" spans="1:12" ht="12.75">
      <c r="A159" s="796"/>
      <c r="B159" s="648"/>
      <c r="C159" s="649"/>
      <c r="D159" s="653"/>
      <c r="E159" s="649"/>
      <c r="F159" s="649"/>
      <c r="G159" s="654"/>
      <c r="H159" s="655"/>
      <c r="I159" s="655"/>
      <c r="J159" s="649"/>
      <c r="K159" s="649"/>
      <c r="L159" s="656"/>
    </row>
    <row r="160" spans="1:12" ht="12.75">
      <c r="A160" s="796"/>
      <c r="B160" s="648"/>
      <c r="C160" s="649"/>
      <c r="D160" s="653"/>
      <c r="E160" s="649"/>
      <c r="F160" s="649"/>
      <c r="G160" s="654"/>
      <c r="H160" s="655"/>
      <c r="I160" s="655"/>
      <c r="J160" s="649"/>
      <c r="K160" s="649"/>
      <c r="L160" s="656"/>
    </row>
    <row r="161" spans="1:12" ht="12.75">
      <c r="A161" s="796"/>
      <c r="B161" s="648"/>
      <c r="C161" s="649"/>
      <c r="D161" s="653"/>
      <c r="E161" s="649"/>
      <c r="F161" s="649"/>
      <c r="G161" s="654"/>
      <c r="H161" s="655"/>
      <c r="I161" s="655"/>
      <c r="J161" s="649"/>
      <c r="K161" s="649"/>
      <c r="L161" s="656"/>
    </row>
    <row r="162" spans="1:12" ht="12.75">
      <c r="A162" s="796"/>
      <c r="B162" s="648"/>
      <c r="C162" s="649"/>
      <c r="D162" s="653"/>
      <c r="E162" s="649"/>
      <c r="F162" s="649"/>
      <c r="G162" s="654"/>
      <c r="H162" s="655"/>
      <c r="I162" s="655"/>
      <c r="J162" s="649"/>
      <c r="K162" s="649"/>
      <c r="L162" s="656"/>
    </row>
    <row r="163" spans="1:12" ht="12.75">
      <c r="A163" s="796"/>
      <c r="B163" s="648"/>
      <c r="C163" s="649"/>
      <c r="D163" s="657"/>
      <c r="E163" s="649"/>
      <c r="F163" s="649"/>
      <c r="G163" s="654"/>
      <c r="H163" s="655"/>
      <c r="I163" s="655"/>
      <c r="J163" s="649"/>
      <c r="K163" s="649"/>
      <c r="L163" s="656"/>
    </row>
    <row r="164" spans="1:12" ht="12.75">
      <c r="A164" s="796"/>
      <c r="B164" s="648"/>
      <c r="C164" s="649"/>
      <c r="D164" s="653"/>
      <c r="E164" s="649"/>
      <c r="F164" s="649"/>
      <c r="G164" s="654"/>
      <c r="H164" s="655"/>
      <c r="I164" s="655"/>
      <c r="J164" s="649"/>
      <c r="K164" s="649"/>
      <c r="L164" s="656"/>
    </row>
    <row r="165" spans="1:12" ht="12.75">
      <c r="A165" s="796"/>
      <c r="B165" s="648"/>
      <c r="C165" s="649"/>
      <c r="D165" s="653"/>
      <c r="E165" s="649"/>
      <c r="F165" s="649"/>
      <c r="G165" s="654"/>
      <c r="H165" s="655"/>
      <c r="I165" s="655"/>
      <c r="J165" s="649"/>
      <c r="K165" s="649"/>
      <c r="L165" s="656"/>
    </row>
    <row r="166" spans="1:12" ht="12.75">
      <c r="A166" s="796"/>
      <c r="B166" s="648"/>
      <c r="C166" s="649"/>
      <c r="D166" s="653"/>
      <c r="E166" s="649"/>
      <c r="F166" s="649"/>
      <c r="G166" s="654"/>
      <c r="H166" s="655"/>
      <c r="I166" s="655"/>
      <c r="J166" s="649"/>
      <c r="K166" s="649"/>
      <c r="L166" s="656"/>
    </row>
    <row r="167" spans="1:12" ht="12.75">
      <c r="A167" s="796"/>
      <c r="B167" s="648"/>
      <c r="C167" s="649"/>
      <c r="D167" s="653"/>
      <c r="E167" s="649"/>
      <c r="F167" s="649"/>
      <c r="G167" s="654"/>
      <c r="H167" s="655"/>
      <c r="I167" s="655"/>
      <c r="J167" s="649"/>
      <c r="K167" s="649"/>
      <c r="L167" s="656"/>
    </row>
    <row r="168" spans="1:12" ht="12.75">
      <c r="A168" s="796"/>
      <c r="B168" s="648"/>
      <c r="C168" s="649"/>
      <c r="D168" s="653"/>
      <c r="E168" s="649"/>
      <c r="F168" s="649"/>
      <c r="G168" s="654"/>
      <c r="H168" s="655"/>
      <c r="I168" s="655"/>
      <c r="J168" s="649"/>
      <c r="K168" s="649"/>
      <c r="L168" s="656"/>
    </row>
    <row r="169" spans="1:12" ht="12.75">
      <c r="A169" s="796"/>
      <c r="B169" s="648"/>
      <c r="C169" s="649"/>
      <c r="D169" s="653"/>
      <c r="E169" s="649"/>
      <c r="F169" s="649"/>
      <c r="G169" s="654"/>
      <c r="H169" s="655"/>
      <c r="I169" s="655"/>
      <c r="J169" s="649"/>
      <c r="K169" s="649"/>
      <c r="L169" s="656"/>
    </row>
    <row r="170" spans="1:12" ht="12.75">
      <c r="A170" s="796"/>
      <c r="B170" s="648"/>
      <c r="C170" s="649"/>
      <c r="D170" s="653"/>
      <c r="E170" s="649"/>
      <c r="F170" s="649"/>
      <c r="G170" s="654"/>
      <c r="H170" s="655"/>
      <c r="I170" s="655"/>
      <c r="J170" s="649"/>
      <c r="K170" s="649"/>
      <c r="L170" s="656"/>
    </row>
    <row r="171" spans="1:12" ht="12.75">
      <c r="A171" s="796"/>
      <c r="B171" s="648"/>
      <c r="C171" s="649"/>
      <c r="D171" s="653"/>
      <c r="E171" s="649"/>
      <c r="F171" s="649"/>
      <c r="G171" s="654"/>
      <c r="H171" s="655"/>
      <c r="I171" s="655"/>
      <c r="J171" s="649"/>
      <c r="K171" s="649"/>
      <c r="L171" s="656"/>
    </row>
    <row r="172" spans="1:12" ht="12.75">
      <c r="A172" s="796"/>
      <c r="B172" s="648"/>
      <c r="C172" s="649"/>
      <c r="D172" s="653"/>
      <c r="E172" s="649"/>
      <c r="F172" s="649"/>
      <c r="G172" s="658"/>
      <c r="H172" s="659"/>
      <c r="I172" s="659"/>
      <c r="J172" s="649"/>
      <c r="K172" s="649"/>
      <c r="L172" s="656"/>
    </row>
    <row r="173" spans="1:12" ht="12.75">
      <c r="A173" s="796"/>
      <c r="B173" s="648"/>
      <c r="C173" s="649"/>
      <c r="D173" s="653"/>
      <c r="E173" s="649"/>
      <c r="F173" s="649"/>
      <c r="G173" s="654"/>
      <c r="H173" s="655"/>
      <c r="I173" s="655"/>
      <c r="J173" s="649"/>
      <c r="K173" s="649"/>
      <c r="L173" s="656"/>
    </row>
    <row r="174" spans="1:12" ht="12.75">
      <c r="A174" s="796"/>
      <c r="B174" s="648"/>
      <c r="C174" s="649"/>
      <c r="D174" s="653"/>
      <c r="E174" s="649"/>
      <c r="F174" s="649"/>
      <c r="G174" s="654"/>
      <c r="H174" s="655"/>
      <c r="I174" s="655"/>
      <c r="J174" s="649"/>
      <c r="K174" s="649"/>
      <c r="L174" s="656"/>
    </row>
    <row r="175" spans="1:12" ht="12.75">
      <c r="A175" s="796"/>
      <c r="B175" s="648"/>
      <c r="C175" s="649"/>
      <c r="D175" s="653"/>
      <c r="E175" s="649"/>
      <c r="F175" s="649"/>
      <c r="G175" s="654"/>
      <c r="H175" s="655"/>
      <c r="I175" s="655"/>
      <c r="J175" s="649"/>
      <c r="K175" s="649"/>
      <c r="L175" s="656"/>
    </row>
    <row r="176" spans="1:12" ht="12.75">
      <c r="A176" s="796"/>
      <c r="B176" s="648"/>
      <c r="C176" s="649"/>
      <c r="D176" s="653"/>
      <c r="E176" s="649"/>
      <c r="F176" s="649"/>
      <c r="G176" s="654"/>
      <c r="H176" s="655"/>
      <c r="I176" s="655"/>
      <c r="J176" s="649"/>
      <c r="K176" s="649"/>
      <c r="L176" s="656"/>
    </row>
    <row r="177" spans="1:12" ht="12.75">
      <c r="A177" s="796"/>
      <c r="B177" s="648"/>
      <c r="C177" s="649"/>
      <c r="D177" s="653"/>
      <c r="E177" s="649"/>
      <c r="F177" s="649"/>
      <c r="G177" s="654"/>
      <c r="H177" s="655"/>
      <c r="I177" s="655"/>
      <c r="J177" s="649"/>
      <c r="K177" s="649"/>
      <c r="L177" s="656"/>
    </row>
    <row r="178" spans="1:12" ht="12.75">
      <c r="A178" s="796"/>
      <c r="B178" s="648"/>
      <c r="C178" s="649"/>
      <c r="D178" s="653"/>
      <c r="E178" s="649"/>
      <c r="F178" s="649"/>
      <c r="G178" s="654"/>
      <c r="H178" s="655"/>
      <c r="I178" s="655"/>
      <c r="J178" s="649"/>
      <c r="K178" s="649"/>
      <c r="L178" s="656"/>
    </row>
    <row r="179" spans="1:12" ht="12.75">
      <c r="A179" s="796"/>
      <c r="B179" s="648"/>
      <c r="C179" s="649"/>
      <c r="D179" s="653"/>
      <c r="E179" s="649"/>
      <c r="F179" s="649"/>
      <c r="G179" s="654"/>
      <c r="H179" s="655"/>
      <c r="I179" s="655"/>
      <c r="J179" s="649"/>
      <c r="K179" s="649"/>
      <c r="L179" s="656"/>
    </row>
    <row r="180" spans="1:12" ht="12.75">
      <c r="A180" s="796"/>
      <c r="B180" s="648"/>
      <c r="C180" s="649"/>
      <c r="D180" s="653"/>
      <c r="E180" s="649"/>
      <c r="F180" s="649"/>
      <c r="G180" s="654"/>
      <c r="H180" s="655"/>
      <c r="I180" s="655"/>
      <c r="J180" s="649"/>
      <c r="K180" s="649"/>
      <c r="L180" s="656"/>
    </row>
    <row r="181" spans="1:12" ht="12.75">
      <c r="A181" s="796"/>
      <c r="B181" s="648"/>
      <c r="C181" s="649"/>
      <c r="D181" s="653"/>
      <c r="E181" s="649"/>
      <c r="F181" s="649"/>
      <c r="G181" s="654"/>
      <c r="H181" s="655"/>
      <c r="I181" s="655"/>
      <c r="J181" s="649"/>
      <c r="K181" s="649"/>
      <c r="L181" s="656"/>
    </row>
    <row r="182" spans="1:12" ht="12.75">
      <c r="A182" s="796"/>
      <c r="B182" s="648"/>
      <c r="C182" s="649"/>
      <c r="D182" s="653"/>
      <c r="E182" s="649"/>
      <c r="F182" s="649"/>
      <c r="G182" s="654"/>
      <c r="H182" s="655"/>
      <c r="I182" s="655"/>
      <c r="J182" s="649"/>
      <c r="K182" s="649"/>
      <c r="L182" s="656"/>
    </row>
    <row r="183" spans="1:12" ht="12.75">
      <c r="A183" s="796"/>
      <c r="B183" s="648"/>
      <c r="C183" s="649"/>
      <c r="D183" s="653"/>
      <c r="E183" s="649"/>
      <c r="F183" s="649"/>
      <c r="G183" s="654"/>
      <c r="H183" s="655"/>
      <c r="I183" s="655"/>
      <c r="J183" s="649"/>
      <c r="K183" s="649"/>
      <c r="L183" s="656"/>
    </row>
    <row r="184" spans="1:12" ht="12.75">
      <c r="A184" s="796"/>
      <c r="B184" s="648"/>
      <c r="C184" s="649"/>
      <c r="D184" s="653"/>
      <c r="E184" s="649"/>
      <c r="F184" s="649"/>
      <c r="G184" s="654"/>
      <c r="H184" s="655"/>
      <c r="I184" s="655"/>
      <c r="J184" s="649"/>
      <c r="K184" s="649"/>
      <c r="L184" s="656"/>
    </row>
    <row r="185" spans="1:12" ht="12.75">
      <c r="A185" s="796"/>
      <c r="B185" s="648"/>
      <c r="C185" s="649"/>
      <c r="D185" s="653"/>
      <c r="E185" s="649"/>
      <c r="F185" s="649"/>
      <c r="G185" s="654"/>
      <c r="H185" s="655"/>
      <c r="I185" s="655"/>
      <c r="J185" s="649"/>
      <c r="K185" s="649"/>
      <c r="L185" s="656"/>
    </row>
    <row r="186" spans="1:12" ht="12.75">
      <c r="A186" s="796"/>
      <c r="B186" s="648"/>
      <c r="C186" s="649"/>
      <c r="D186" s="653"/>
      <c r="E186" s="649"/>
      <c r="F186" s="649"/>
      <c r="G186" s="654"/>
      <c r="H186" s="655"/>
      <c r="I186" s="655"/>
      <c r="J186" s="649"/>
      <c r="K186" s="649"/>
      <c r="L186" s="656"/>
    </row>
    <row r="187" spans="1:12" ht="12.75">
      <c r="A187" s="796"/>
      <c r="B187" s="648"/>
      <c r="C187" s="649"/>
      <c r="D187" s="653"/>
      <c r="E187" s="649"/>
      <c r="F187" s="649"/>
      <c r="G187" s="654"/>
      <c r="H187" s="655"/>
      <c r="I187" s="655"/>
      <c r="J187" s="649"/>
      <c r="K187" s="649"/>
      <c r="L187" s="656"/>
    </row>
    <row r="188" spans="1:12" ht="12.75">
      <c r="A188" s="796"/>
      <c r="B188" s="648"/>
      <c r="C188" s="649"/>
      <c r="D188" s="653"/>
      <c r="E188" s="649"/>
      <c r="F188" s="649"/>
      <c r="G188" s="654"/>
      <c r="H188" s="655"/>
      <c r="I188" s="655"/>
      <c r="J188" s="649"/>
      <c r="K188" s="649"/>
      <c r="L188" s="656"/>
    </row>
    <row r="189" spans="1:12" ht="12.75">
      <c r="A189" s="796"/>
      <c r="B189" s="648"/>
      <c r="C189" s="649"/>
      <c r="D189" s="653"/>
      <c r="E189" s="649"/>
      <c r="F189" s="649"/>
      <c r="G189" s="654"/>
      <c r="H189" s="655"/>
      <c r="I189" s="655"/>
      <c r="J189" s="649"/>
      <c r="K189" s="649"/>
      <c r="L189" s="656"/>
    </row>
    <row r="190" spans="1:12" ht="12.75">
      <c r="A190" s="796"/>
      <c r="B190" s="648"/>
      <c r="C190" s="649"/>
      <c r="D190" s="657"/>
      <c r="E190" s="649"/>
      <c r="F190" s="649"/>
      <c r="G190" s="654"/>
      <c r="H190" s="655"/>
      <c r="I190" s="655"/>
      <c r="J190" s="649"/>
      <c r="K190" s="649"/>
      <c r="L190" s="656"/>
    </row>
    <row r="191" spans="1:12" ht="12.75">
      <c r="A191" s="796"/>
      <c r="B191" s="648"/>
      <c r="C191" s="649"/>
      <c r="D191" s="653"/>
      <c r="E191" s="649"/>
      <c r="F191" s="649"/>
      <c r="G191" s="658"/>
      <c r="H191" s="659"/>
      <c r="I191" s="659"/>
      <c r="J191" s="649"/>
      <c r="K191" s="649"/>
      <c r="L191" s="656"/>
    </row>
    <row r="192" spans="1:12" ht="12.75">
      <c r="A192" s="796"/>
      <c r="B192" s="648"/>
      <c r="C192" s="649"/>
      <c r="D192" s="653"/>
      <c r="E192" s="649"/>
      <c r="F192" s="649"/>
      <c r="G192" s="654"/>
      <c r="H192" s="655"/>
      <c r="I192" s="655"/>
      <c r="J192" s="649"/>
      <c r="K192" s="649"/>
      <c r="L192" s="656"/>
    </row>
    <row r="193" spans="1:12" ht="12.75">
      <c r="A193" s="796"/>
      <c r="B193" s="648"/>
      <c r="C193" s="649"/>
      <c r="D193" s="653"/>
      <c r="E193" s="649"/>
      <c r="F193" s="649"/>
      <c r="G193" s="654"/>
      <c r="H193" s="655"/>
      <c r="I193" s="655"/>
      <c r="J193" s="649"/>
      <c r="K193" s="649"/>
      <c r="L193" s="656"/>
    </row>
    <row r="194" spans="1:12" ht="12.75">
      <c r="A194" s="796"/>
      <c r="B194" s="648"/>
      <c r="C194" s="649"/>
      <c r="D194" s="653"/>
      <c r="E194" s="649"/>
      <c r="F194" s="649"/>
      <c r="G194" s="654"/>
      <c r="H194" s="655"/>
      <c r="I194" s="655"/>
      <c r="J194" s="649"/>
      <c r="K194" s="649"/>
      <c r="L194" s="656"/>
    </row>
    <row r="195" spans="1:12" ht="12.75">
      <c r="A195" s="796"/>
      <c r="B195" s="648"/>
      <c r="C195" s="649"/>
      <c r="D195" s="653"/>
      <c r="E195" s="649"/>
      <c r="F195" s="649"/>
      <c r="G195" s="654"/>
      <c r="H195" s="655"/>
      <c r="I195" s="655"/>
      <c r="J195" s="649"/>
      <c r="K195" s="649"/>
      <c r="L195" s="656"/>
    </row>
    <row r="196" spans="1:12" ht="12.75">
      <c r="A196" s="796"/>
      <c r="B196" s="648"/>
      <c r="C196" s="649"/>
      <c r="D196" s="653"/>
      <c r="E196" s="649"/>
      <c r="F196" s="649"/>
      <c r="G196" s="654"/>
      <c r="H196" s="655"/>
      <c r="I196" s="655"/>
      <c r="J196" s="649"/>
      <c r="K196" s="649"/>
      <c r="L196" s="656"/>
    </row>
    <row r="197" spans="1:12" ht="12.75">
      <c r="A197" s="796"/>
      <c r="B197" s="648"/>
      <c r="C197" s="649"/>
      <c r="D197" s="653"/>
      <c r="E197" s="649"/>
      <c r="F197" s="649"/>
      <c r="G197" s="654"/>
      <c r="H197" s="655"/>
      <c r="I197" s="655"/>
      <c r="J197" s="649"/>
      <c r="K197" s="649"/>
      <c r="L197" s="656"/>
    </row>
    <row r="198" spans="1:12" ht="12.75">
      <c r="A198" s="796"/>
      <c r="B198" s="648"/>
      <c r="C198" s="649"/>
      <c r="D198" s="653"/>
      <c r="E198" s="649"/>
      <c r="F198" s="649"/>
      <c r="G198" s="654"/>
      <c r="H198" s="655"/>
      <c r="I198" s="655"/>
      <c r="J198" s="649"/>
      <c r="K198" s="649"/>
      <c r="L198" s="656"/>
    </row>
    <row r="199" spans="1:12" ht="12.75">
      <c r="A199" s="796"/>
      <c r="B199" s="648"/>
      <c r="C199" s="649"/>
      <c r="D199" s="653"/>
      <c r="E199" s="649"/>
      <c r="F199" s="649"/>
      <c r="G199" s="654"/>
      <c r="H199" s="655"/>
      <c r="I199" s="655"/>
      <c r="J199" s="649"/>
      <c r="K199" s="649"/>
      <c r="L199" s="656"/>
    </row>
    <row r="200" spans="1:12" ht="12.75">
      <c r="A200" s="796"/>
      <c r="B200" s="648"/>
      <c r="C200" s="649"/>
      <c r="D200" s="653"/>
      <c r="E200" s="649"/>
      <c r="F200" s="649"/>
      <c r="G200" s="654"/>
      <c r="H200" s="655"/>
      <c r="I200" s="655"/>
      <c r="J200" s="649"/>
      <c r="K200" s="649"/>
      <c r="L200" s="656"/>
    </row>
    <row r="201" spans="1:12" ht="12.75">
      <c r="A201" s="796"/>
      <c r="B201" s="648"/>
      <c r="C201" s="649"/>
      <c r="D201" s="653"/>
      <c r="E201" s="649"/>
      <c r="F201" s="649"/>
      <c r="G201" s="654"/>
      <c r="H201" s="655"/>
      <c r="I201" s="655"/>
      <c r="J201" s="649"/>
      <c r="K201" s="649"/>
      <c r="L201" s="656"/>
    </row>
    <row r="202" spans="1:12" ht="12.75">
      <c r="A202" s="796"/>
      <c r="B202" s="648"/>
      <c r="C202" s="649"/>
      <c r="D202" s="653"/>
      <c r="E202" s="649"/>
      <c r="F202" s="649"/>
      <c r="G202" s="654"/>
      <c r="H202" s="655"/>
      <c r="I202" s="655"/>
      <c r="J202" s="649"/>
      <c r="K202" s="649"/>
      <c r="L202" s="656"/>
    </row>
    <row r="203" spans="1:12" ht="12.75">
      <c r="A203" s="796"/>
      <c r="B203" s="648"/>
      <c r="C203" s="649"/>
      <c r="D203" s="653"/>
      <c r="E203" s="649"/>
      <c r="F203" s="649"/>
      <c r="G203" s="654"/>
      <c r="H203" s="655"/>
      <c r="I203" s="655"/>
      <c r="J203" s="649"/>
      <c r="K203" s="649"/>
      <c r="L203" s="656"/>
    </row>
    <row r="204" spans="1:12" ht="12.75">
      <c r="A204" s="796"/>
      <c r="B204" s="648"/>
      <c r="C204" s="649"/>
      <c r="D204" s="653"/>
      <c r="E204" s="649"/>
      <c r="F204" s="649"/>
      <c r="G204" s="654"/>
      <c r="H204" s="655"/>
      <c r="I204" s="655"/>
      <c r="J204" s="649"/>
      <c r="K204" s="649"/>
      <c r="L204" s="656"/>
    </row>
    <row r="205" spans="1:12" ht="12.75">
      <c r="A205" s="796"/>
      <c r="B205" s="648"/>
      <c r="C205" s="649"/>
      <c r="D205" s="653"/>
      <c r="E205" s="649"/>
      <c r="F205" s="649"/>
      <c r="G205" s="654"/>
      <c r="H205" s="655"/>
      <c r="I205" s="655"/>
      <c r="J205" s="649"/>
      <c r="K205" s="649"/>
      <c r="L205" s="656"/>
    </row>
    <row r="206" spans="1:12" ht="12.75">
      <c r="A206" s="796"/>
      <c r="B206" s="648"/>
      <c r="C206" s="649"/>
      <c r="D206" s="653"/>
      <c r="E206" s="649"/>
      <c r="F206" s="649"/>
      <c r="G206" s="654"/>
      <c r="H206" s="655"/>
      <c r="I206" s="655"/>
      <c r="J206" s="649"/>
      <c r="K206" s="649"/>
      <c r="L206" s="656"/>
    </row>
    <row r="207" spans="1:12" ht="12.75">
      <c r="A207" s="796"/>
      <c r="B207" s="648"/>
      <c r="C207" s="649"/>
      <c r="D207" s="653"/>
      <c r="E207" s="649"/>
      <c r="F207" s="649"/>
      <c r="G207" s="654"/>
      <c r="H207" s="655"/>
      <c r="I207" s="655"/>
      <c r="J207" s="649"/>
      <c r="K207" s="649"/>
      <c r="L207" s="656"/>
    </row>
    <row r="208" spans="1:12" ht="12.75">
      <c r="A208" s="796"/>
      <c r="B208" s="648"/>
      <c r="C208" s="649"/>
      <c r="D208" s="653"/>
      <c r="E208" s="649"/>
      <c r="F208" s="649"/>
      <c r="G208" s="654"/>
      <c r="H208" s="655"/>
      <c r="I208" s="655"/>
      <c r="J208" s="649"/>
      <c r="K208" s="649"/>
      <c r="L208" s="656"/>
    </row>
    <row r="209" spans="1:12" ht="12.75">
      <c r="A209" s="796"/>
      <c r="B209" s="648"/>
      <c r="C209" s="649"/>
      <c r="D209" s="653"/>
      <c r="E209" s="649"/>
      <c r="F209" s="649"/>
      <c r="G209" s="654"/>
      <c r="H209" s="655"/>
      <c r="I209" s="655"/>
      <c r="J209" s="649"/>
      <c r="K209" s="649"/>
      <c r="L209" s="656"/>
    </row>
    <row r="210" spans="1:12" ht="12.75">
      <c r="A210" s="796"/>
      <c r="B210" s="648"/>
      <c r="C210" s="649"/>
      <c r="D210" s="653"/>
      <c r="E210" s="649"/>
      <c r="F210" s="649"/>
      <c r="G210" s="654"/>
      <c r="H210" s="655"/>
      <c r="I210" s="655"/>
      <c r="J210" s="649"/>
      <c r="K210" s="649"/>
      <c r="L210" s="656"/>
    </row>
    <row r="211" spans="1:12" ht="12.75">
      <c r="A211" s="796"/>
      <c r="B211" s="648"/>
      <c r="C211" s="649"/>
      <c r="D211" s="653"/>
      <c r="E211" s="649"/>
      <c r="F211" s="649"/>
      <c r="G211" s="654"/>
      <c r="H211" s="655"/>
      <c r="I211" s="655"/>
      <c r="J211" s="649"/>
      <c r="K211" s="649"/>
      <c r="L211" s="656"/>
    </row>
    <row r="212" spans="1:12" ht="12.75">
      <c r="A212" s="796"/>
      <c r="B212" s="648"/>
      <c r="C212" s="649"/>
      <c r="D212" s="653"/>
      <c r="E212" s="649"/>
      <c r="F212" s="649"/>
      <c r="G212" s="654"/>
      <c r="H212" s="655"/>
      <c r="I212" s="655"/>
      <c r="J212" s="649"/>
      <c r="K212" s="649"/>
      <c r="L212" s="656"/>
    </row>
    <row r="213" spans="1:12" ht="12.75">
      <c r="A213" s="796"/>
      <c r="B213" s="648"/>
      <c r="C213" s="649"/>
      <c r="D213" s="653"/>
      <c r="E213" s="649"/>
      <c r="F213" s="649"/>
      <c r="G213" s="654"/>
      <c r="H213" s="655"/>
      <c r="I213" s="655"/>
      <c r="J213" s="649"/>
      <c r="K213" s="649"/>
      <c r="L213" s="656"/>
    </row>
    <row r="214" spans="1:12" ht="12.75">
      <c r="A214" s="796"/>
      <c r="B214" s="648"/>
      <c r="C214" s="649"/>
      <c r="D214" s="653"/>
      <c r="E214" s="649"/>
      <c r="F214" s="649"/>
      <c r="G214" s="654"/>
      <c r="H214" s="655"/>
      <c r="I214" s="655"/>
      <c r="J214" s="649"/>
      <c r="K214" s="649"/>
      <c r="L214" s="656"/>
    </row>
    <row r="215" spans="1:12" ht="12.75">
      <c r="A215" s="796"/>
      <c r="B215" s="648"/>
      <c r="C215" s="649"/>
      <c r="D215" s="653"/>
      <c r="E215" s="649"/>
      <c r="F215" s="649"/>
      <c r="G215" s="654"/>
      <c r="H215" s="655"/>
      <c r="I215" s="655"/>
      <c r="J215" s="649"/>
      <c r="K215" s="649"/>
      <c r="L215" s="656"/>
    </row>
    <row r="216" spans="1:12" ht="12.75">
      <c r="A216" s="796"/>
      <c r="B216" s="648"/>
      <c r="C216" s="649"/>
      <c r="D216" s="653"/>
      <c r="E216" s="649"/>
      <c r="F216" s="649"/>
      <c r="G216" s="654"/>
      <c r="H216" s="655"/>
      <c r="I216" s="655"/>
      <c r="J216" s="649"/>
      <c r="K216" s="649"/>
      <c r="L216" s="656"/>
    </row>
    <row r="217" spans="1:12" ht="12.75">
      <c r="A217" s="796"/>
      <c r="B217" s="648"/>
      <c r="C217" s="649"/>
      <c r="D217" s="653"/>
      <c r="E217" s="649"/>
      <c r="F217" s="649"/>
      <c r="G217" s="654"/>
      <c r="H217" s="655"/>
      <c r="I217" s="655"/>
      <c r="J217" s="649"/>
      <c r="K217" s="649"/>
      <c r="L217" s="656"/>
    </row>
    <row r="218" spans="1:12" ht="12.75">
      <c r="A218" s="796"/>
      <c r="B218" s="648"/>
      <c r="C218" s="649"/>
      <c r="D218" s="653"/>
      <c r="E218" s="649"/>
      <c r="F218" s="649"/>
      <c r="G218" s="654"/>
      <c r="H218" s="655"/>
      <c r="I218" s="655"/>
      <c r="J218" s="649"/>
      <c r="K218" s="649"/>
      <c r="L218" s="656"/>
    </row>
    <row r="219" spans="1:12" ht="12.75">
      <c r="A219" s="796"/>
      <c r="B219" s="648"/>
      <c r="C219" s="649"/>
      <c r="D219" s="653"/>
      <c r="E219" s="649"/>
      <c r="F219" s="649"/>
      <c r="G219" s="654"/>
      <c r="H219" s="655"/>
      <c r="I219" s="655"/>
      <c r="J219" s="649"/>
      <c r="K219" s="649"/>
      <c r="L219" s="656"/>
    </row>
    <row r="220" spans="1:12" ht="12.75">
      <c r="A220" s="796"/>
      <c r="B220" s="648"/>
      <c r="C220" s="649"/>
      <c r="D220" s="653"/>
      <c r="E220" s="649"/>
      <c r="F220" s="649"/>
      <c r="G220" s="654"/>
      <c r="H220" s="655"/>
      <c r="I220" s="655"/>
      <c r="J220" s="649"/>
      <c r="K220" s="649"/>
      <c r="L220" s="656"/>
    </row>
    <row r="221" spans="1:12" ht="12.75">
      <c r="A221" s="796"/>
      <c r="B221" s="648"/>
      <c r="C221" s="649"/>
      <c r="D221" s="653"/>
      <c r="E221" s="649"/>
      <c r="F221" s="649"/>
      <c r="G221" s="654"/>
      <c r="H221" s="655"/>
      <c r="I221" s="655"/>
      <c r="J221" s="649"/>
      <c r="K221" s="649"/>
      <c r="L221" s="656"/>
    </row>
    <row r="222" spans="1:12" ht="12.75">
      <c r="A222" s="796"/>
      <c r="B222" s="648"/>
      <c r="C222" s="649"/>
      <c r="D222" s="653"/>
      <c r="E222" s="649"/>
      <c r="F222" s="649"/>
      <c r="G222" s="654"/>
      <c r="H222" s="655"/>
      <c r="I222" s="655"/>
      <c r="J222" s="649"/>
      <c r="K222" s="649"/>
      <c r="L222" s="656"/>
    </row>
    <row r="223" spans="1:12" ht="12.75">
      <c r="A223" s="796"/>
      <c r="B223" s="648"/>
      <c r="C223" s="649"/>
      <c r="D223" s="653"/>
      <c r="E223" s="649"/>
      <c r="F223" s="649"/>
      <c r="G223" s="654"/>
      <c r="H223" s="655"/>
      <c r="I223" s="655"/>
      <c r="J223" s="649"/>
      <c r="K223" s="649"/>
      <c r="L223" s="656"/>
    </row>
    <row r="224" spans="1:12" ht="12.75">
      <c r="A224" s="796"/>
      <c r="B224" s="648"/>
      <c r="C224" s="649"/>
      <c r="D224" s="653"/>
      <c r="E224" s="649"/>
      <c r="F224" s="649"/>
      <c r="G224" s="654"/>
      <c r="H224" s="655"/>
      <c r="I224" s="655"/>
      <c r="J224" s="649"/>
      <c r="K224" s="649"/>
      <c r="L224" s="656"/>
    </row>
    <row r="225" spans="1:12" ht="12.75">
      <c r="A225" s="796"/>
      <c r="B225" s="648"/>
      <c r="C225" s="649"/>
      <c r="D225" s="653"/>
      <c r="E225" s="649"/>
      <c r="F225" s="649"/>
      <c r="G225" s="654"/>
      <c r="H225" s="655"/>
      <c r="I225" s="655"/>
      <c r="J225" s="649"/>
      <c r="K225" s="649"/>
      <c r="L225" s="656"/>
    </row>
    <row r="226" spans="1:12" ht="12.75">
      <c r="A226" s="796"/>
      <c r="B226" s="648"/>
      <c r="C226" s="649"/>
      <c r="D226" s="653"/>
      <c r="E226" s="649"/>
      <c r="F226" s="649"/>
      <c r="G226" s="654"/>
      <c r="H226" s="655"/>
      <c r="I226" s="655"/>
      <c r="J226" s="649"/>
      <c r="K226" s="649"/>
      <c r="L226" s="656"/>
    </row>
    <row r="227" spans="1:12" ht="12.75">
      <c r="A227" s="796"/>
      <c r="B227" s="648"/>
      <c r="C227" s="649"/>
      <c r="D227" s="653"/>
      <c r="E227" s="649"/>
      <c r="F227" s="649"/>
      <c r="G227" s="654"/>
      <c r="H227" s="655"/>
      <c r="I227" s="655"/>
      <c r="J227" s="649"/>
      <c r="K227" s="649"/>
      <c r="L227" s="656"/>
    </row>
    <row r="228" spans="1:12" ht="12.75">
      <c r="A228" s="796"/>
      <c r="B228" s="648"/>
      <c r="C228" s="649"/>
      <c r="D228" s="653"/>
      <c r="E228" s="649"/>
      <c r="F228" s="649"/>
      <c r="G228" s="654"/>
      <c r="H228" s="655"/>
      <c r="I228" s="655"/>
      <c r="J228" s="649"/>
      <c r="K228" s="649"/>
      <c r="L228" s="656"/>
    </row>
    <row r="229" spans="1:12" ht="12.75">
      <c r="A229" s="796"/>
      <c r="B229" s="648"/>
      <c r="C229" s="649"/>
      <c r="D229" s="653"/>
      <c r="E229" s="649"/>
      <c r="F229" s="649"/>
      <c r="G229" s="654"/>
      <c r="H229" s="655"/>
      <c r="I229" s="655"/>
      <c r="J229" s="649"/>
      <c r="K229" s="649"/>
      <c r="L229" s="656"/>
    </row>
    <row r="230" spans="1:12" ht="12.75">
      <c r="A230" s="796"/>
      <c r="B230" s="648"/>
      <c r="C230" s="649"/>
      <c r="D230" s="653"/>
      <c r="E230" s="649"/>
      <c r="F230" s="649"/>
      <c r="G230" s="654"/>
      <c r="H230" s="655"/>
      <c r="I230" s="655"/>
      <c r="J230" s="649"/>
      <c r="K230" s="649"/>
      <c r="L230" s="656"/>
    </row>
    <row r="231" spans="1:12" ht="12.75">
      <c r="A231" s="796"/>
      <c r="B231" s="648"/>
      <c r="C231" s="649"/>
      <c r="D231" s="653"/>
      <c r="E231" s="649"/>
      <c r="F231" s="649"/>
      <c r="G231" s="654"/>
      <c r="H231" s="655"/>
      <c r="I231" s="655"/>
      <c r="J231" s="649"/>
      <c r="K231" s="649"/>
      <c r="L231" s="656"/>
    </row>
    <row r="232" spans="1:12" ht="12.75">
      <c r="A232" s="796"/>
      <c r="B232" s="648"/>
      <c r="C232" s="649"/>
      <c r="D232" s="653"/>
      <c r="E232" s="649"/>
      <c r="F232" s="649"/>
      <c r="G232" s="654"/>
      <c r="H232" s="655"/>
      <c r="I232" s="655"/>
      <c r="J232" s="649"/>
      <c r="K232" s="649"/>
      <c r="L232" s="656"/>
    </row>
    <row r="233" spans="1:12" ht="12.75">
      <c r="A233" s="796"/>
      <c r="B233" s="648"/>
      <c r="C233" s="649"/>
      <c r="D233" s="653"/>
      <c r="E233" s="649"/>
      <c r="F233" s="649"/>
      <c r="G233" s="654"/>
      <c r="H233" s="655"/>
      <c r="I233" s="655"/>
      <c r="J233" s="649"/>
      <c r="K233" s="649"/>
      <c r="L233" s="656"/>
    </row>
    <row r="234" spans="1:12" ht="12.75">
      <c r="A234" s="796"/>
      <c r="B234" s="648"/>
      <c r="C234" s="649"/>
      <c r="D234" s="653"/>
      <c r="E234" s="649"/>
      <c r="F234" s="649"/>
      <c r="G234" s="654"/>
      <c r="H234" s="655"/>
      <c r="I234" s="655"/>
      <c r="J234" s="649"/>
      <c r="K234" s="649"/>
      <c r="L234" s="656"/>
    </row>
    <row r="235" spans="1:12" ht="12.75">
      <c r="A235" s="796"/>
      <c r="B235" s="648"/>
      <c r="C235" s="649"/>
      <c r="D235" s="653"/>
      <c r="E235" s="649"/>
      <c r="F235" s="649"/>
      <c r="G235" s="654"/>
      <c r="H235" s="655"/>
      <c r="I235" s="655"/>
      <c r="J235" s="649"/>
      <c r="K235" s="649"/>
      <c r="L235" s="656"/>
    </row>
    <row r="236" spans="1:12" ht="12.75">
      <c r="A236" s="796"/>
      <c r="B236" s="648"/>
      <c r="C236" s="649"/>
      <c r="D236" s="653"/>
      <c r="E236" s="649"/>
      <c r="F236" s="649"/>
      <c r="G236" s="654"/>
      <c r="H236" s="655"/>
      <c r="I236" s="655"/>
      <c r="J236" s="649"/>
      <c r="K236" s="649"/>
      <c r="L236" s="656"/>
    </row>
    <row r="237" spans="1:12" ht="12.75">
      <c r="A237" s="796"/>
      <c r="B237" s="648"/>
      <c r="C237" s="649"/>
      <c r="D237" s="653"/>
      <c r="E237" s="649"/>
      <c r="F237" s="649"/>
      <c r="G237" s="654"/>
      <c r="H237" s="655"/>
      <c r="I237" s="655"/>
      <c r="J237" s="649"/>
      <c r="K237" s="649"/>
      <c r="L237" s="656"/>
    </row>
    <row r="238" spans="1:12" ht="12.75">
      <c r="A238" s="796"/>
      <c r="B238" s="648"/>
      <c r="C238" s="649"/>
      <c r="D238" s="653"/>
      <c r="E238" s="649"/>
      <c r="F238" s="649"/>
      <c r="G238" s="654"/>
      <c r="H238" s="655"/>
      <c r="I238" s="655"/>
      <c r="J238" s="649"/>
      <c r="K238" s="649"/>
      <c r="L238" s="656"/>
    </row>
    <row r="239" spans="1:12" ht="12.75">
      <c r="A239" s="796"/>
      <c r="B239" s="648"/>
      <c r="C239" s="649"/>
      <c r="D239" s="653"/>
      <c r="E239" s="649"/>
      <c r="F239" s="649"/>
      <c r="G239" s="654"/>
      <c r="H239" s="655"/>
      <c r="I239" s="655"/>
      <c r="J239" s="649"/>
      <c r="K239" s="649"/>
      <c r="L239" s="656"/>
    </row>
    <row r="240" spans="1:12" ht="12.75">
      <c r="A240" s="796"/>
      <c r="B240" s="648"/>
      <c r="C240" s="649"/>
      <c r="D240" s="653"/>
      <c r="E240" s="649"/>
      <c r="F240" s="649"/>
      <c r="G240" s="654"/>
      <c r="H240" s="655"/>
      <c r="I240" s="655"/>
      <c r="J240" s="649"/>
      <c r="K240" s="649"/>
      <c r="L240" s="656"/>
    </row>
    <row r="241" spans="1:12" ht="12.75">
      <c r="A241" s="796"/>
      <c r="B241" s="648"/>
      <c r="C241" s="649"/>
      <c r="D241" s="653"/>
      <c r="E241" s="649"/>
      <c r="F241" s="649"/>
      <c r="G241" s="654"/>
      <c r="H241" s="655"/>
      <c r="I241" s="655"/>
      <c r="J241" s="649"/>
      <c r="K241" s="649"/>
      <c r="L241" s="656"/>
    </row>
    <row r="242" spans="1:12" ht="12.75">
      <c r="A242" s="796"/>
      <c r="B242" s="648"/>
      <c r="C242" s="649"/>
      <c r="D242" s="653"/>
      <c r="E242" s="649"/>
      <c r="F242" s="649"/>
      <c r="G242" s="654"/>
      <c r="H242" s="655"/>
      <c r="I242" s="655"/>
      <c r="J242" s="649"/>
      <c r="K242" s="649"/>
      <c r="L242" s="656"/>
    </row>
    <row r="243" spans="1:12" ht="12.75">
      <c r="A243" s="796"/>
      <c r="B243" s="648"/>
      <c r="C243" s="649"/>
      <c r="D243" s="657"/>
      <c r="E243" s="649"/>
      <c r="F243" s="649"/>
      <c r="G243" s="654"/>
      <c r="H243" s="655"/>
      <c r="I243" s="655"/>
      <c r="J243" s="649"/>
      <c r="K243" s="649"/>
      <c r="L243" s="656"/>
    </row>
    <row r="244" spans="1:12" ht="12.75">
      <c r="A244" s="796"/>
      <c r="B244" s="648"/>
      <c r="C244" s="649"/>
      <c r="D244" s="653"/>
      <c r="E244" s="649"/>
      <c r="F244" s="649"/>
      <c r="G244" s="654"/>
      <c r="H244" s="655"/>
      <c r="I244" s="655"/>
      <c r="J244" s="649"/>
      <c r="K244" s="649"/>
      <c r="L244" s="656"/>
    </row>
    <row r="245" spans="1:12" ht="12.75">
      <c r="A245" s="796"/>
      <c r="B245" s="648"/>
      <c r="C245" s="649"/>
      <c r="D245" s="653"/>
      <c r="E245" s="649"/>
      <c r="F245" s="649"/>
      <c r="G245" s="654"/>
      <c r="H245" s="655"/>
      <c r="I245" s="655"/>
      <c r="J245" s="649"/>
      <c r="K245" s="649"/>
      <c r="L245" s="656"/>
    </row>
    <row r="246" spans="1:12" ht="12.75">
      <c r="A246" s="796"/>
      <c r="B246" s="648"/>
      <c r="C246" s="649"/>
      <c r="D246" s="653"/>
      <c r="E246" s="649"/>
      <c r="F246" s="649"/>
      <c r="G246" s="654"/>
      <c r="H246" s="655"/>
      <c r="I246" s="655"/>
      <c r="J246" s="649"/>
      <c r="K246" s="649"/>
      <c r="L246" s="656"/>
    </row>
    <row r="247" spans="1:12" ht="12.75">
      <c r="A247" s="796"/>
      <c r="B247" s="648"/>
      <c r="C247" s="649"/>
      <c r="D247" s="653"/>
      <c r="E247" s="649"/>
      <c r="F247" s="649"/>
      <c r="G247" s="654"/>
      <c r="H247" s="655"/>
      <c r="I247" s="655"/>
      <c r="J247" s="649"/>
      <c r="K247" s="649"/>
      <c r="L247" s="656"/>
    </row>
    <row r="248" spans="1:12" ht="12.75">
      <c r="A248" s="796"/>
      <c r="B248" s="648"/>
      <c r="C248" s="649"/>
      <c r="D248" s="653"/>
      <c r="E248" s="649"/>
      <c r="F248" s="649"/>
      <c r="G248" s="654"/>
      <c r="H248" s="655"/>
      <c r="I248" s="655"/>
      <c r="J248" s="649"/>
      <c r="K248" s="649"/>
      <c r="L248" s="656"/>
    </row>
    <row r="249" spans="1:12" ht="12.75">
      <c r="A249" s="796"/>
      <c r="B249" s="648"/>
      <c r="C249" s="649"/>
      <c r="D249" s="653"/>
      <c r="E249" s="649"/>
      <c r="F249" s="649"/>
      <c r="G249" s="654"/>
      <c r="H249" s="655"/>
      <c r="I249" s="655"/>
      <c r="J249" s="649"/>
      <c r="K249" s="649"/>
      <c r="L249" s="656"/>
    </row>
    <row r="250" spans="1:12" ht="12.75">
      <c r="A250" s="796"/>
      <c r="B250" s="648"/>
      <c r="C250" s="649"/>
      <c r="D250" s="653"/>
      <c r="E250" s="649"/>
      <c r="F250" s="649"/>
      <c r="G250" s="654"/>
      <c r="H250" s="655"/>
      <c r="I250" s="655"/>
      <c r="J250" s="649"/>
      <c r="K250" s="649"/>
      <c r="L250" s="656"/>
    </row>
    <row r="251" spans="1:12" ht="12.75">
      <c r="A251" s="796"/>
      <c r="B251" s="648"/>
      <c r="C251" s="649"/>
      <c r="D251" s="653"/>
      <c r="E251" s="649"/>
      <c r="F251" s="649"/>
      <c r="G251" s="654"/>
      <c r="H251" s="655"/>
      <c r="I251" s="655"/>
      <c r="J251" s="649"/>
      <c r="K251" s="649"/>
      <c r="L251" s="656"/>
    </row>
    <row r="252" spans="1:12" ht="12.75">
      <c r="A252" s="796"/>
      <c r="B252" s="648"/>
      <c r="C252" s="649"/>
      <c r="D252" s="653"/>
      <c r="E252" s="649"/>
      <c r="F252" s="649"/>
      <c r="G252" s="654"/>
      <c r="H252" s="655"/>
      <c r="I252" s="655"/>
      <c r="J252" s="649"/>
      <c r="K252" s="649"/>
      <c r="L252" s="656"/>
    </row>
    <row r="253" spans="1:12" ht="12.75">
      <c r="A253" s="796"/>
      <c r="B253" s="648"/>
      <c r="C253" s="649"/>
      <c r="D253" s="653"/>
      <c r="E253" s="649"/>
      <c r="F253" s="649"/>
      <c r="G253" s="654"/>
      <c r="H253" s="655"/>
      <c r="I253" s="655"/>
      <c r="J253" s="649"/>
      <c r="K253" s="649"/>
      <c r="L253" s="656"/>
    </row>
    <row r="254" spans="1:12" ht="12.75">
      <c r="A254" s="796"/>
      <c r="B254" s="648"/>
      <c r="C254" s="649"/>
      <c r="D254" s="653"/>
      <c r="E254" s="649"/>
      <c r="F254" s="649"/>
      <c r="G254" s="654"/>
      <c r="H254" s="655"/>
      <c r="I254" s="655"/>
      <c r="J254" s="649"/>
      <c r="K254" s="649"/>
      <c r="L254" s="656"/>
    </row>
    <row r="255" spans="1:12" ht="12.75">
      <c r="A255" s="796"/>
      <c r="B255" s="648"/>
      <c r="C255" s="649"/>
      <c r="D255" s="653"/>
      <c r="E255" s="649"/>
      <c r="F255" s="649"/>
      <c r="G255" s="654"/>
      <c r="H255" s="655"/>
      <c r="I255" s="655"/>
      <c r="J255" s="649"/>
      <c r="K255" s="649"/>
      <c r="L255" s="656"/>
    </row>
    <row r="256" spans="1:12" ht="12.75">
      <c r="A256" s="796"/>
      <c r="B256" s="648"/>
      <c r="C256" s="649"/>
      <c r="D256" s="653"/>
      <c r="E256" s="649"/>
      <c r="F256" s="649"/>
      <c r="G256" s="654"/>
      <c r="H256" s="655"/>
      <c r="I256" s="655"/>
      <c r="J256" s="649"/>
      <c r="K256" s="649"/>
      <c r="L256" s="656"/>
    </row>
    <row r="257" spans="1:12" ht="12.75">
      <c r="A257" s="796"/>
      <c r="B257" s="648"/>
      <c r="C257" s="649"/>
      <c r="D257" s="653"/>
      <c r="E257" s="649"/>
      <c r="F257" s="649"/>
      <c r="G257" s="654"/>
      <c r="H257" s="655"/>
      <c r="I257" s="655"/>
      <c r="J257" s="649"/>
      <c r="K257" s="649"/>
      <c r="L257" s="656"/>
    </row>
    <row r="258" spans="1:12" ht="12.75">
      <c r="A258" s="796"/>
      <c r="B258" s="648"/>
      <c r="C258" s="649"/>
      <c r="D258" s="653"/>
      <c r="E258" s="649"/>
      <c r="F258" s="649"/>
      <c r="G258" s="654"/>
      <c r="H258" s="655"/>
      <c r="I258" s="655"/>
      <c r="J258" s="649"/>
      <c r="K258" s="649"/>
      <c r="L258" s="656"/>
    </row>
    <row r="259" spans="1:12" ht="12.75">
      <c r="A259" s="796"/>
      <c r="B259" s="648"/>
      <c r="C259" s="649"/>
      <c r="D259" s="653"/>
      <c r="E259" s="649"/>
      <c r="F259" s="649"/>
      <c r="G259" s="654"/>
      <c r="H259" s="655"/>
      <c r="I259" s="655"/>
      <c r="J259" s="649"/>
      <c r="K259" s="649"/>
      <c r="L259" s="656"/>
    </row>
    <row r="260" spans="1:12" ht="12.75">
      <c r="A260" s="796"/>
      <c r="B260" s="648"/>
      <c r="C260" s="649"/>
      <c r="D260" s="653"/>
      <c r="E260" s="649"/>
      <c r="F260" s="649"/>
      <c r="G260" s="654"/>
      <c r="H260" s="655"/>
      <c r="I260" s="655"/>
      <c r="J260" s="649"/>
      <c r="K260" s="649"/>
      <c r="L260" s="656"/>
    </row>
    <row r="261" spans="1:12" ht="12.75">
      <c r="A261" s="796"/>
      <c r="B261" s="648"/>
      <c r="C261" s="649"/>
      <c r="D261" s="653"/>
      <c r="E261" s="649"/>
      <c r="F261" s="649"/>
      <c r="G261" s="658"/>
      <c r="H261" s="659"/>
      <c r="I261" s="659"/>
      <c r="J261" s="649"/>
      <c r="K261" s="649"/>
      <c r="L261" s="656"/>
    </row>
    <row r="262" spans="1:12" ht="12.75">
      <c r="A262" s="796"/>
      <c r="B262" s="648"/>
      <c r="C262" s="649"/>
      <c r="D262" s="653"/>
      <c r="E262" s="649"/>
      <c r="F262" s="649"/>
      <c r="G262" s="654"/>
      <c r="H262" s="655"/>
      <c r="I262" s="655"/>
      <c r="J262" s="649"/>
      <c r="K262" s="649"/>
      <c r="L262" s="656"/>
    </row>
    <row r="263" spans="1:12" ht="12.75">
      <c r="A263" s="796"/>
      <c r="B263" s="648"/>
      <c r="C263" s="649"/>
      <c r="D263" s="653"/>
      <c r="E263" s="649"/>
      <c r="F263" s="649"/>
      <c r="G263" s="654"/>
      <c r="H263" s="655"/>
      <c r="I263" s="655"/>
      <c r="J263" s="649"/>
      <c r="K263" s="649"/>
      <c r="L263" s="656"/>
    </row>
    <row r="264" spans="1:12" ht="12.75">
      <c r="A264" s="796"/>
      <c r="B264" s="648"/>
      <c r="C264" s="649"/>
      <c r="D264" s="653"/>
      <c r="E264" s="649"/>
      <c r="F264" s="649"/>
      <c r="G264" s="654"/>
      <c r="H264" s="655"/>
      <c r="I264" s="655"/>
      <c r="J264" s="649"/>
      <c r="K264" s="649"/>
      <c r="L264" s="656"/>
    </row>
    <row r="265" spans="1:12" ht="12.75">
      <c r="A265" s="796"/>
      <c r="B265" s="648"/>
      <c r="C265" s="649"/>
      <c r="D265" s="653"/>
      <c r="E265" s="649"/>
      <c r="F265" s="649"/>
      <c r="G265" s="654"/>
      <c r="H265" s="655"/>
      <c r="I265" s="655"/>
      <c r="J265" s="649"/>
      <c r="K265" s="649"/>
      <c r="L265" s="656"/>
    </row>
    <row r="266" spans="1:12" ht="12.75">
      <c r="A266" s="796"/>
      <c r="B266" s="648"/>
      <c r="C266" s="649"/>
      <c r="D266" s="653"/>
      <c r="E266" s="649"/>
      <c r="F266" s="649"/>
      <c r="G266" s="654"/>
      <c r="H266" s="655"/>
      <c r="I266" s="655"/>
      <c r="J266" s="649"/>
      <c r="K266" s="649"/>
      <c r="L266" s="656"/>
    </row>
    <row r="267" spans="1:12" ht="12.75">
      <c r="A267" s="796"/>
      <c r="B267" s="648"/>
      <c r="C267" s="649"/>
      <c r="D267" s="653"/>
      <c r="E267" s="649"/>
      <c r="F267" s="649"/>
      <c r="G267" s="654"/>
      <c r="H267" s="655"/>
      <c r="I267" s="655"/>
      <c r="J267" s="649"/>
      <c r="K267" s="649"/>
      <c r="L267" s="656"/>
    </row>
    <row r="268" spans="1:12" ht="12.75">
      <c r="A268" s="796"/>
      <c r="B268" s="648"/>
      <c r="C268" s="649"/>
      <c r="D268" s="653"/>
      <c r="E268" s="649"/>
      <c r="F268" s="649"/>
      <c r="G268" s="654"/>
      <c r="H268" s="655"/>
      <c r="I268" s="655"/>
      <c r="J268" s="649"/>
      <c r="K268" s="649"/>
      <c r="L268" s="656"/>
    </row>
    <row r="269" spans="1:12" ht="12.75">
      <c r="A269" s="796"/>
      <c r="B269" s="648"/>
      <c r="C269" s="649"/>
      <c r="D269" s="653"/>
      <c r="E269" s="649"/>
      <c r="F269" s="649"/>
      <c r="G269" s="654"/>
      <c r="H269" s="655"/>
      <c r="I269" s="655"/>
      <c r="J269" s="649"/>
      <c r="K269" s="649"/>
      <c r="L269" s="656"/>
    </row>
    <row r="270" spans="1:12" ht="12.75">
      <c r="A270" s="796"/>
      <c r="B270" s="648"/>
      <c r="C270" s="649"/>
      <c r="D270" s="653"/>
      <c r="E270" s="649"/>
      <c r="F270" s="649"/>
      <c r="G270" s="654"/>
      <c r="H270" s="655"/>
      <c r="I270" s="655"/>
      <c r="J270" s="649"/>
      <c r="K270" s="649"/>
      <c r="L270" s="656"/>
    </row>
    <row r="271" spans="1:12" ht="12.75">
      <c r="A271" s="796"/>
      <c r="B271" s="648"/>
      <c r="C271" s="649"/>
      <c r="D271" s="653"/>
      <c r="E271" s="649"/>
      <c r="F271" s="649"/>
      <c r="G271" s="654"/>
      <c r="H271" s="655"/>
      <c r="I271" s="655"/>
      <c r="J271" s="649"/>
      <c r="K271" s="649"/>
      <c r="L271" s="656"/>
    </row>
    <row r="272" spans="1:12" ht="12.75">
      <c r="A272" s="796"/>
      <c r="B272" s="648"/>
      <c r="C272" s="649"/>
      <c r="D272" s="653"/>
      <c r="E272" s="649"/>
      <c r="F272" s="649"/>
      <c r="G272" s="654"/>
      <c r="H272" s="655"/>
      <c r="I272" s="655"/>
      <c r="J272" s="649"/>
      <c r="K272" s="649"/>
      <c r="L272" s="656"/>
    </row>
    <row r="273" spans="1:12" ht="12.75">
      <c r="A273" s="796"/>
      <c r="B273" s="648"/>
      <c r="C273" s="649"/>
      <c r="D273" s="653"/>
      <c r="E273" s="649"/>
      <c r="F273" s="649"/>
      <c r="G273" s="654"/>
      <c r="H273" s="655"/>
      <c r="I273" s="655"/>
      <c r="J273" s="649"/>
      <c r="K273" s="649"/>
      <c r="L273" s="656"/>
    </row>
    <row r="274" spans="1:12" ht="12.75">
      <c r="A274" s="796"/>
      <c r="B274" s="648"/>
      <c r="C274" s="649"/>
      <c r="D274" s="653"/>
      <c r="E274" s="649"/>
      <c r="F274" s="649"/>
      <c r="G274" s="654"/>
      <c r="H274" s="655"/>
      <c r="I274" s="655"/>
      <c r="J274" s="649"/>
      <c r="K274" s="649"/>
      <c r="L274" s="656"/>
    </row>
    <row r="275" spans="1:12" ht="12.75">
      <c r="A275" s="796"/>
      <c r="B275" s="648"/>
      <c r="C275" s="649"/>
      <c r="D275" s="653"/>
      <c r="E275" s="649"/>
      <c r="F275" s="649"/>
      <c r="G275" s="654"/>
      <c r="H275" s="655"/>
      <c r="I275" s="655"/>
      <c r="J275" s="649"/>
      <c r="K275" s="649"/>
      <c r="L275" s="656"/>
    </row>
    <row r="276" spans="1:12" ht="12.75">
      <c r="A276" s="796"/>
      <c r="B276" s="648"/>
      <c r="C276" s="649"/>
      <c r="D276" s="653"/>
      <c r="E276" s="649"/>
      <c r="F276" s="649"/>
      <c r="G276" s="654"/>
      <c r="H276" s="655"/>
      <c r="I276" s="655"/>
      <c r="J276" s="649"/>
      <c r="K276" s="649"/>
      <c r="L276" s="656"/>
    </row>
    <row r="277" spans="1:12" ht="12.75">
      <c r="A277" s="796"/>
      <c r="B277" s="648"/>
      <c r="C277" s="649"/>
      <c r="D277" s="653"/>
      <c r="E277" s="649"/>
      <c r="F277" s="649"/>
      <c r="G277" s="654"/>
      <c r="H277" s="655"/>
      <c r="I277" s="655"/>
      <c r="J277" s="649"/>
      <c r="K277" s="649"/>
      <c r="L277" s="656"/>
    </row>
    <row r="278" spans="1:12" ht="12.75">
      <c r="A278" s="796"/>
      <c r="B278" s="648"/>
      <c r="C278" s="649"/>
      <c r="D278" s="653"/>
      <c r="E278" s="649"/>
      <c r="F278" s="649"/>
      <c r="G278" s="654"/>
      <c r="H278" s="655"/>
      <c r="I278" s="655"/>
      <c r="J278" s="649"/>
      <c r="K278" s="649"/>
      <c r="L278" s="656"/>
    </row>
    <row r="279" spans="1:12" ht="12.75">
      <c r="A279" s="796"/>
      <c r="B279" s="648"/>
      <c r="C279" s="649"/>
      <c r="D279" s="653"/>
      <c r="E279" s="649"/>
      <c r="F279" s="649"/>
      <c r="G279" s="654"/>
      <c r="H279" s="655"/>
      <c r="I279" s="655"/>
      <c r="J279" s="649"/>
      <c r="K279" s="649"/>
      <c r="L279" s="656"/>
    </row>
    <row r="280" spans="1:12" ht="12.75">
      <c r="A280" s="796"/>
      <c r="B280" s="648"/>
      <c r="C280" s="649"/>
      <c r="D280" s="653"/>
      <c r="E280" s="649"/>
      <c r="F280" s="649"/>
      <c r="G280" s="654"/>
      <c r="H280" s="655"/>
      <c r="I280" s="655"/>
      <c r="J280" s="649"/>
      <c r="K280" s="649"/>
      <c r="L280" s="656"/>
    </row>
    <row r="281" spans="1:12" ht="12.75">
      <c r="A281" s="796"/>
      <c r="B281" s="648"/>
      <c r="C281" s="649"/>
      <c r="D281" s="653"/>
      <c r="E281" s="649"/>
      <c r="F281" s="649"/>
      <c r="G281" s="654"/>
      <c r="H281" s="655"/>
      <c r="I281" s="655"/>
      <c r="J281" s="649"/>
      <c r="K281" s="649"/>
      <c r="L281" s="656"/>
    </row>
    <row r="282" spans="1:12" ht="12.75">
      <c r="A282" s="796"/>
      <c r="B282" s="648"/>
      <c r="C282" s="649"/>
      <c r="D282" s="653"/>
      <c r="E282" s="649"/>
      <c r="F282" s="649"/>
      <c r="G282" s="654"/>
      <c r="H282" s="655"/>
      <c r="I282" s="655"/>
      <c r="J282" s="649"/>
      <c r="K282" s="649"/>
      <c r="L282" s="656"/>
    </row>
    <row r="283" spans="1:12" ht="12.75">
      <c r="A283" s="796"/>
      <c r="B283" s="648"/>
      <c r="C283" s="649"/>
      <c r="D283" s="653"/>
      <c r="E283" s="649"/>
      <c r="F283" s="649"/>
      <c r="G283" s="654"/>
      <c r="H283" s="655"/>
      <c r="I283" s="655"/>
      <c r="J283" s="649"/>
      <c r="K283" s="649"/>
      <c r="L283" s="656"/>
    </row>
    <row r="284" spans="1:12" ht="12.75">
      <c r="A284" s="796"/>
      <c r="B284" s="648"/>
      <c r="C284" s="649"/>
      <c r="D284" s="653"/>
      <c r="E284" s="649"/>
      <c r="F284" s="649"/>
      <c r="G284" s="654"/>
      <c r="H284" s="655"/>
      <c r="I284" s="655"/>
      <c r="J284" s="649"/>
      <c r="K284" s="649"/>
      <c r="L284" s="656"/>
    </row>
    <row r="285" spans="1:12" ht="12.75">
      <c r="A285" s="796"/>
      <c r="B285" s="648"/>
      <c r="C285" s="649"/>
      <c r="D285" s="653"/>
      <c r="E285" s="649"/>
      <c r="F285" s="649"/>
      <c r="G285" s="654"/>
      <c r="H285" s="655"/>
      <c r="I285" s="655"/>
      <c r="J285" s="649"/>
      <c r="K285" s="649"/>
      <c r="L285" s="656"/>
    </row>
    <row r="286" spans="1:12" ht="12.75">
      <c r="A286" s="796"/>
      <c r="B286" s="648"/>
      <c r="C286" s="649"/>
      <c r="D286" s="653"/>
      <c r="E286" s="649"/>
      <c r="F286" s="649"/>
      <c r="G286" s="654"/>
      <c r="H286" s="655"/>
      <c r="I286" s="655"/>
      <c r="J286" s="649"/>
      <c r="K286" s="649"/>
      <c r="L286" s="656"/>
    </row>
    <row r="287" spans="1:12" ht="12.75">
      <c r="A287" s="796"/>
      <c r="B287" s="648"/>
      <c r="C287" s="649"/>
      <c r="D287" s="653"/>
      <c r="E287" s="649"/>
      <c r="F287" s="649"/>
      <c r="G287" s="654"/>
      <c r="H287" s="655"/>
      <c r="I287" s="655"/>
      <c r="J287" s="649"/>
      <c r="K287" s="649"/>
      <c r="L287" s="656"/>
    </row>
    <row r="288" spans="1:12" ht="12.75">
      <c r="A288" s="796"/>
      <c r="B288" s="648"/>
      <c r="C288" s="649"/>
      <c r="D288" s="653"/>
      <c r="E288" s="649"/>
      <c r="F288" s="649"/>
      <c r="G288" s="654"/>
      <c r="H288" s="655"/>
      <c r="I288" s="655"/>
      <c r="J288" s="649"/>
      <c r="K288" s="649"/>
      <c r="L288" s="656"/>
    </row>
    <row r="289" spans="1:12" ht="12.75">
      <c r="A289" s="796"/>
      <c r="B289" s="648"/>
      <c r="C289" s="649"/>
      <c r="D289" s="653"/>
      <c r="E289" s="649"/>
      <c r="F289" s="649"/>
      <c r="G289" s="654"/>
      <c r="H289" s="655"/>
      <c r="I289" s="655"/>
      <c r="J289" s="649"/>
      <c r="K289" s="649"/>
      <c r="L289" s="656"/>
    </row>
    <row r="290" spans="1:12" ht="12.75">
      <c r="A290" s="796"/>
      <c r="B290" s="648"/>
      <c r="C290" s="649"/>
      <c r="D290" s="653"/>
      <c r="E290" s="649"/>
      <c r="F290" s="649"/>
      <c r="G290" s="654"/>
      <c r="H290" s="655"/>
      <c r="I290" s="655"/>
      <c r="J290" s="649"/>
      <c r="K290" s="649"/>
      <c r="L290" s="656"/>
    </row>
    <row r="291" spans="1:12" ht="12.75">
      <c r="A291" s="796"/>
      <c r="B291" s="648"/>
      <c r="C291" s="649"/>
      <c r="D291" s="653"/>
      <c r="E291" s="649"/>
      <c r="F291" s="649"/>
      <c r="G291" s="654"/>
      <c r="H291" s="655"/>
      <c r="I291" s="655"/>
      <c r="J291" s="649"/>
      <c r="K291" s="649"/>
      <c r="L291" s="656"/>
    </row>
    <row r="292" spans="1:12" ht="12.75">
      <c r="A292" s="796"/>
      <c r="B292" s="648"/>
      <c r="C292" s="649"/>
      <c r="D292" s="653"/>
      <c r="E292" s="649"/>
      <c r="F292" s="649"/>
      <c r="G292" s="654"/>
      <c r="H292" s="655"/>
      <c r="I292" s="655"/>
      <c r="J292" s="649"/>
      <c r="K292" s="649"/>
      <c r="L292" s="656"/>
    </row>
    <row r="293" spans="1:12" ht="12.75">
      <c r="A293" s="796"/>
      <c r="B293" s="648"/>
      <c r="C293" s="649"/>
      <c r="D293" s="653"/>
      <c r="E293" s="649"/>
      <c r="F293" s="649"/>
      <c r="G293" s="654"/>
      <c r="H293" s="655"/>
      <c r="I293" s="655"/>
      <c r="J293" s="649"/>
      <c r="K293" s="649"/>
      <c r="L293" s="656"/>
    </row>
    <row r="294" spans="1:12" ht="12.75">
      <c r="A294" s="796"/>
      <c r="B294" s="648"/>
      <c r="C294" s="649"/>
      <c r="D294" s="653"/>
      <c r="E294" s="649"/>
      <c r="F294" s="649"/>
      <c r="G294" s="654"/>
      <c r="H294" s="655"/>
      <c r="I294" s="655"/>
      <c r="J294" s="649"/>
      <c r="K294" s="649"/>
      <c r="L294" s="656"/>
    </row>
    <row r="295" spans="1:12" ht="12.75">
      <c r="A295" s="796"/>
      <c r="B295" s="648"/>
      <c r="C295" s="649"/>
      <c r="D295" s="653"/>
      <c r="E295" s="649"/>
      <c r="F295" s="649"/>
      <c r="G295" s="654"/>
      <c r="H295" s="655"/>
      <c r="I295" s="655"/>
      <c r="J295" s="649"/>
      <c r="K295" s="649"/>
      <c r="L295" s="656"/>
    </row>
    <row r="296" spans="1:12" ht="12.75">
      <c r="A296" s="796"/>
      <c r="B296" s="648"/>
      <c r="C296" s="649"/>
      <c r="D296" s="653"/>
      <c r="E296" s="649"/>
      <c r="F296" s="649"/>
      <c r="G296" s="654"/>
      <c r="H296" s="655"/>
      <c r="I296" s="655"/>
      <c r="J296" s="649"/>
      <c r="K296" s="649"/>
      <c r="L296" s="656"/>
    </row>
    <row r="297" spans="1:12" ht="12.75">
      <c r="A297" s="796"/>
      <c r="B297" s="648"/>
      <c r="C297" s="649"/>
      <c r="D297" s="653"/>
      <c r="E297" s="649"/>
      <c r="F297" s="649"/>
      <c r="G297" s="654"/>
      <c r="H297" s="655"/>
      <c r="I297" s="655"/>
      <c r="J297" s="649"/>
      <c r="K297" s="649"/>
      <c r="L297" s="656"/>
    </row>
    <row r="298" spans="1:12" ht="12.75">
      <c r="A298" s="796"/>
      <c r="B298" s="648"/>
      <c r="C298" s="649"/>
      <c r="D298" s="653"/>
      <c r="E298" s="649"/>
      <c r="F298" s="649"/>
      <c r="G298" s="654"/>
      <c r="H298" s="655"/>
      <c r="I298" s="655"/>
      <c r="J298" s="649"/>
      <c r="K298" s="649"/>
      <c r="L298" s="656"/>
    </row>
    <row r="299" spans="1:12" ht="12.75">
      <c r="A299" s="796"/>
      <c r="B299" s="648"/>
      <c r="C299" s="649"/>
      <c r="D299" s="653"/>
      <c r="E299" s="649"/>
      <c r="F299" s="649"/>
      <c r="G299" s="654"/>
      <c r="H299" s="655"/>
      <c r="I299" s="655"/>
      <c r="J299" s="649"/>
      <c r="K299" s="649"/>
      <c r="L299" s="656"/>
    </row>
    <row r="300" spans="1:12" ht="12.75">
      <c r="A300" s="796"/>
      <c r="B300" s="648"/>
      <c r="C300" s="649"/>
      <c r="D300" s="653"/>
      <c r="E300" s="649"/>
      <c r="F300" s="649"/>
      <c r="G300" s="654"/>
      <c r="H300" s="655"/>
      <c r="I300" s="655"/>
      <c r="J300" s="649"/>
      <c r="K300" s="649"/>
      <c r="L300" s="656"/>
    </row>
    <row r="301" spans="1:12" ht="12.75">
      <c r="A301" s="796"/>
      <c r="B301" s="648"/>
      <c r="C301" s="649"/>
      <c r="D301" s="653"/>
      <c r="E301" s="649"/>
      <c r="F301" s="649"/>
      <c r="G301" s="654"/>
      <c r="H301" s="655"/>
      <c r="I301" s="655"/>
      <c r="J301" s="649"/>
      <c r="K301" s="649"/>
      <c r="L301" s="656"/>
    </row>
    <row r="302" spans="1:12" ht="12.75">
      <c r="A302" s="796"/>
      <c r="B302" s="648"/>
      <c r="C302" s="649"/>
      <c r="D302" s="653"/>
      <c r="E302" s="649"/>
      <c r="F302" s="649"/>
      <c r="G302" s="654"/>
      <c r="H302" s="655"/>
      <c r="I302" s="655"/>
      <c r="J302" s="649"/>
      <c r="K302" s="649"/>
      <c r="L302" s="656"/>
    </row>
    <row r="303" spans="1:12" ht="12.75">
      <c r="A303" s="796"/>
      <c r="B303" s="648"/>
      <c r="C303" s="649"/>
      <c r="D303" s="653"/>
      <c r="E303" s="649"/>
      <c r="F303" s="649"/>
      <c r="G303" s="654"/>
      <c r="H303" s="655"/>
      <c r="I303" s="655"/>
      <c r="J303" s="649"/>
      <c r="K303" s="649"/>
      <c r="L303" s="656"/>
    </row>
    <row r="304" spans="1:12" ht="12.75">
      <c r="A304" s="796"/>
      <c r="B304" s="648"/>
      <c r="C304" s="649"/>
      <c r="D304" s="653"/>
      <c r="E304" s="649"/>
      <c r="F304" s="649"/>
      <c r="G304" s="654"/>
      <c r="H304" s="655"/>
      <c r="I304" s="655"/>
      <c r="J304" s="649"/>
      <c r="K304" s="649"/>
      <c r="L304" s="656"/>
    </row>
    <row r="305" spans="1:12" ht="12.75">
      <c r="A305" s="796"/>
      <c r="B305" s="648"/>
      <c r="C305" s="649"/>
      <c r="D305" s="653"/>
      <c r="E305" s="649"/>
      <c r="F305" s="649"/>
      <c r="G305" s="654"/>
      <c r="H305" s="655"/>
      <c r="I305" s="655"/>
      <c r="J305" s="649"/>
      <c r="K305" s="649"/>
      <c r="L305" s="656"/>
    </row>
    <row r="306" spans="1:12" ht="12.75">
      <c r="A306" s="796"/>
      <c r="B306" s="648"/>
      <c r="C306" s="649"/>
      <c r="D306" s="653"/>
      <c r="E306" s="649"/>
      <c r="F306" s="649"/>
      <c r="G306" s="654"/>
      <c r="H306" s="655"/>
      <c r="I306" s="655"/>
      <c r="J306" s="649"/>
      <c r="K306" s="649"/>
      <c r="L306" s="656"/>
    </row>
    <row r="307" spans="1:12" ht="12.75">
      <c r="A307" s="796"/>
      <c r="B307" s="648"/>
      <c r="C307" s="649"/>
      <c r="D307" s="653"/>
      <c r="E307" s="649"/>
      <c r="F307" s="649"/>
      <c r="G307" s="654"/>
      <c r="H307" s="655"/>
      <c r="I307" s="655"/>
      <c r="J307" s="649"/>
      <c r="K307" s="649"/>
      <c r="L307" s="656"/>
    </row>
    <row r="308" spans="1:12" ht="12.75">
      <c r="A308" s="796"/>
      <c r="B308" s="648"/>
      <c r="C308" s="649"/>
      <c r="D308" s="653"/>
      <c r="E308" s="649"/>
      <c r="F308" s="649"/>
      <c r="G308" s="654"/>
      <c r="H308" s="655"/>
      <c r="I308" s="655"/>
      <c r="J308" s="649"/>
      <c r="K308" s="649"/>
      <c r="L308" s="656"/>
    </row>
    <row r="309" spans="1:12" ht="12.75">
      <c r="A309" s="796"/>
      <c r="B309" s="648"/>
      <c r="C309" s="649"/>
      <c r="D309" s="657"/>
      <c r="E309" s="649"/>
      <c r="F309" s="649"/>
      <c r="G309" s="654"/>
      <c r="H309" s="655"/>
      <c r="I309" s="655"/>
      <c r="J309" s="649"/>
      <c r="K309" s="649"/>
      <c r="L309" s="656"/>
    </row>
    <row r="310" spans="1:12" ht="12.75">
      <c r="A310" s="796"/>
      <c r="B310" s="648"/>
      <c r="C310" s="649"/>
      <c r="D310" s="653"/>
      <c r="E310" s="649"/>
      <c r="F310" s="649"/>
      <c r="G310" s="654"/>
      <c r="H310" s="655"/>
      <c r="I310" s="655"/>
      <c r="J310" s="649"/>
      <c r="K310" s="649"/>
      <c r="L310" s="656"/>
    </row>
    <row r="311" spans="1:12" ht="12.75">
      <c r="A311" s="796"/>
      <c r="B311" s="648"/>
      <c r="C311" s="649"/>
      <c r="D311" s="653"/>
      <c r="E311" s="649"/>
      <c r="F311" s="649"/>
      <c r="G311" s="654"/>
      <c r="H311" s="655"/>
      <c r="I311" s="655"/>
      <c r="J311" s="649"/>
      <c r="K311" s="649"/>
      <c r="L311" s="656"/>
    </row>
    <row r="312" spans="1:12" ht="12.75">
      <c r="A312" s="796"/>
      <c r="B312" s="648"/>
      <c r="C312" s="649"/>
      <c r="D312" s="653"/>
      <c r="E312" s="649"/>
      <c r="F312" s="649"/>
      <c r="G312" s="654"/>
      <c r="H312" s="655"/>
      <c r="I312" s="655"/>
      <c r="J312" s="649"/>
      <c r="K312" s="649"/>
      <c r="L312" s="656"/>
    </row>
    <row r="313" spans="1:12" ht="12.75">
      <c r="A313" s="796"/>
      <c r="B313" s="648"/>
      <c r="C313" s="649"/>
      <c r="D313" s="653"/>
      <c r="E313" s="649"/>
      <c r="F313" s="649"/>
      <c r="G313" s="654"/>
      <c r="H313" s="655"/>
      <c r="I313" s="655"/>
      <c r="J313" s="649"/>
      <c r="K313" s="649"/>
      <c r="L313" s="656"/>
    </row>
    <row r="314" spans="1:12" ht="12.75">
      <c r="A314" s="796"/>
      <c r="B314" s="648"/>
      <c r="C314" s="649"/>
      <c r="D314" s="653"/>
      <c r="E314" s="649"/>
      <c r="F314" s="649"/>
      <c r="G314" s="654"/>
      <c r="H314" s="655"/>
      <c r="I314" s="655"/>
      <c r="J314" s="649"/>
      <c r="K314" s="649"/>
      <c r="L314" s="656"/>
    </row>
    <row r="315" spans="1:12" ht="12.75">
      <c r="A315" s="796"/>
      <c r="B315" s="648"/>
      <c r="C315" s="649"/>
      <c r="D315" s="653"/>
      <c r="E315" s="649"/>
      <c r="F315" s="649"/>
      <c r="G315" s="654"/>
      <c r="H315" s="655"/>
      <c r="I315" s="655"/>
      <c r="J315" s="649"/>
      <c r="K315" s="649"/>
      <c r="L315" s="656"/>
    </row>
    <row r="316" spans="1:12" ht="12.75">
      <c r="A316" s="796"/>
      <c r="B316" s="648"/>
      <c r="C316" s="649"/>
      <c r="D316" s="653"/>
      <c r="E316" s="649"/>
      <c r="F316" s="649"/>
      <c r="G316" s="654"/>
      <c r="H316" s="655"/>
      <c r="I316" s="655"/>
      <c r="J316" s="649"/>
      <c r="K316" s="649"/>
      <c r="L316" s="656"/>
    </row>
    <row r="317" spans="1:12" ht="12.75">
      <c r="A317" s="796"/>
      <c r="B317" s="648"/>
      <c r="C317" s="649"/>
      <c r="D317" s="657"/>
      <c r="E317" s="649"/>
      <c r="F317" s="649"/>
      <c r="G317" s="654"/>
      <c r="H317" s="655"/>
      <c r="I317" s="655"/>
      <c r="J317" s="649"/>
      <c r="K317" s="649"/>
      <c r="L317" s="656"/>
    </row>
    <row r="318" spans="1:12" ht="12.75">
      <c r="A318" s="796"/>
      <c r="B318" s="648"/>
      <c r="C318" s="649"/>
      <c r="D318" s="657"/>
      <c r="E318" s="649"/>
      <c r="F318" s="649"/>
      <c r="G318" s="654"/>
      <c r="H318" s="655"/>
      <c r="I318" s="655"/>
      <c r="J318" s="649"/>
      <c r="K318" s="649"/>
      <c r="L318" s="656"/>
    </row>
    <row r="319" spans="1:12" ht="12.75">
      <c r="A319" s="796"/>
      <c r="B319" s="648"/>
      <c r="C319" s="649"/>
      <c r="D319" s="653"/>
      <c r="E319" s="649"/>
      <c r="F319" s="649"/>
      <c r="G319" s="654"/>
      <c r="H319" s="655"/>
      <c r="I319" s="655"/>
      <c r="J319" s="649"/>
      <c r="K319" s="649"/>
      <c r="L319" s="656"/>
    </row>
    <row r="320" spans="1:12" ht="12.75">
      <c r="A320" s="796"/>
      <c r="B320" s="648"/>
      <c r="C320" s="649"/>
      <c r="D320" s="653"/>
      <c r="E320" s="649"/>
      <c r="F320" s="649"/>
      <c r="G320" s="654"/>
      <c r="H320" s="655"/>
      <c r="I320" s="655"/>
      <c r="J320" s="649"/>
      <c r="K320" s="649"/>
      <c r="L320" s="656"/>
    </row>
    <row r="321" spans="1:12" ht="12.75">
      <c r="A321" s="796"/>
      <c r="B321" s="648"/>
      <c r="C321" s="649"/>
      <c r="D321" s="653"/>
      <c r="E321" s="649"/>
      <c r="F321" s="649"/>
      <c r="G321" s="654"/>
      <c r="H321" s="655"/>
      <c r="I321" s="655"/>
      <c r="J321" s="649"/>
      <c r="K321" s="649"/>
      <c r="L321" s="656"/>
    </row>
    <row r="322" spans="1:12" ht="12.75">
      <c r="A322" s="796"/>
      <c r="B322" s="648"/>
      <c r="C322" s="649"/>
      <c r="D322" s="653"/>
      <c r="E322" s="649"/>
      <c r="F322" s="649"/>
      <c r="G322" s="654"/>
      <c r="H322" s="655"/>
      <c r="I322" s="655"/>
      <c r="J322" s="649"/>
      <c r="K322" s="649"/>
      <c r="L322" s="656"/>
    </row>
    <row r="323" spans="1:12" ht="12.75">
      <c r="A323" s="796"/>
      <c r="B323" s="648"/>
      <c r="C323" s="649"/>
      <c r="D323" s="653"/>
      <c r="E323" s="649"/>
      <c r="F323" s="649"/>
      <c r="G323" s="654"/>
      <c r="H323" s="655"/>
      <c r="I323" s="655"/>
      <c r="J323" s="649"/>
      <c r="K323" s="649"/>
      <c r="L323" s="656"/>
    </row>
    <row r="324" spans="1:12" ht="12.75">
      <c r="A324" s="796"/>
      <c r="B324" s="648"/>
      <c r="C324" s="649"/>
      <c r="D324" s="653"/>
      <c r="E324" s="649"/>
      <c r="F324" s="649"/>
      <c r="G324" s="654"/>
      <c r="H324" s="655"/>
      <c r="I324" s="655"/>
      <c r="J324" s="649"/>
      <c r="K324" s="649"/>
      <c r="L324" s="656"/>
    </row>
    <row r="325" spans="1:12" ht="12.75">
      <c r="A325" s="796"/>
      <c r="B325" s="648"/>
      <c r="C325" s="649"/>
      <c r="D325" s="653"/>
      <c r="E325" s="649"/>
      <c r="F325" s="649"/>
      <c r="G325" s="654"/>
      <c r="H325" s="655"/>
      <c r="I325" s="655"/>
      <c r="J325" s="649"/>
      <c r="K325" s="649"/>
      <c r="L325" s="656"/>
    </row>
    <row r="326" spans="1:12" ht="12.75">
      <c r="A326" s="796"/>
      <c r="B326" s="648"/>
      <c r="C326" s="649"/>
      <c r="D326" s="653"/>
      <c r="E326" s="649"/>
      <c r="F326" s="649"/>
      <c r="G326" s="654"/>
      <c r="H326" s="655"/>
      <c r="I326" s="655"/>
      <c r="J326" s="649"/>
      <c r="K326" s="649"/>
      <c r="L326" s="656"/>
    </row>
    <row r="327" spans="1:12" ht="12.75">
      <c r="A327" s="796"/>
      <c r="B327" s="648"/>
      <c r="C327" s="649"/>
      <c r="D327" s="653"/>
      <c r="E327" s="649"/>
      <c r="F327" s="649"/>
      <c r="G327" s="654"/>
      <c r="H327" s="655"/>
      <c r="I327" s="655"/>
      <c r="J327" s="649"/>
      <c r="K327" s="649"/>
      <c r="L327" s="656"/>
    </row>
    <row r="328" spans="1:12" ht="12.75">
      <c r="A328" s="796"/>
      <c r="B328" s="648"/>
      <c r="C328" s="649"/>
      <c r="D328" s="653"/>
      <c r="E328" s="649"/>
      <c r="F328" s="649"/>
      <c r="G328" s="654"/>
      <c r="H328" s="655"/>
      <c r="I328" s="655"/>
      <c r="J328" s="649"/>
      <c r="K328" s="649"/>
      <c r="L328" s="656"/>
    </row>
    <row r="329" spans="1:12" ht="12.75">
      <c r="A329" s="796"/>
      <c r="B329" s="648"/>
      <c r="C329" s="649"/>
      <c r="D329" s="653"/>
      <c r="E329" s="649"/>
      <c r="F329" s="649"/>
      <c r="G329" s="654"/>
      <c r="H329" s="655"/>
      <c r="I329" s="655"/>
      <c r="J329" s="649"/>
      <c r="K329" s="649"/>
      <c r="L329" s="656"/>
    </row>
    <row r="330" spans="1:12" ht="12.75">
      <c r="A330" s="796"/>
      <c r="B330" s="648"/>
      <c r="C330" s="649"/>
      <c r="D330" s="653"/>
      <c r="E330" s="649"/>
      <c r="F330" s="649"/>
      <c r="G330" s="654"/>
      <c r="H330" s="655"/>
      <c r="I330" s="655"/>
      <c r="J330" s="649"/>
      <c r="K330" s="649"/>
      <c r="L330" s="656"/>
    </row>
    <row r="331" spans="1:12" ht="12.75">
      <c r="A331" s="796"/>
      <c r="B331" s="648"/>
      <c r="C331" s="649"/>
      <c r="D331" s="653"/>
      <c r="E331" s="649"/>
      <c r="F331" s="649"/>
      <c r="G331" s="654"/>
      <c r="H331" s="655"/>
      <c r="I331" s="655"/>
      <c r="J331" s="649"/>
      <c r="K331" s="649"/>
      <c r="L331" s="656"/>
    </row>
    <row r="332" spans="1:12" ht="12.75">
      <c r="A332" s="796"/>
      <c r="B332" s="648"/>
      <c r="C332" s="649"/>
      <c r="D332" s="653"/>
      <c r="E332" s="649"/>
      <c r="F332" s="649"/>
      <c r="G332" s="654"/>
      <c r="H332" s="655"/>
      <c r="I332" s="655"/>
      <c r="J332" s="649"/>
      <c r="K332" s="649"/>
      <c r="L332" s="656"/>
    </row>
    <row r="333" spans="1:12" ht="12.75">
      <c r="A333" s="796"/>
      <c r="B333" s="648"/>
      <c r="C333" s="649"/>
      <c r="D333" s="653"/>
      <c r="E333" s="649"/>
      <c r="F333" s="649"/>
      <c r="G333" s="654"/>
      <c r="H333" s="655"/>
      <c r="I333" s="655"/>
      <c r="J333" s="649"/>
      <c r="K333" s="649"/>
      <c r="L333" s="656"/>
    </row>
    <row r="334" spans="1:12" ht="12.75">
      <c r="A334" s="796"/>
      <c r="B334" s="648"/>
      <c r="C334" s="649"/>
      <c r="D334" s="653"/>
      <c r="E334" s="649"/>
      <c r="F334" s="649"/>
      <c r="G334" s="654"/>
      <c r="H334" s="655"/>
      <c r="I334" s="655"/>
      <c r="J334" s="649"/>
      <c r="K334" s="649"/>
      <c r="L334" s="656"/>
    </row>
    <row r="335" spans="1:12" ht="12.75">
      <c r="A335" s="796"/>
      <c r="B335" s="648"/>
      <c r="C335" s="649"/>
      <c r="D335" s="653"/>
      <c r="E335" s="649"/>
      <c r="F335" s="649"/>
      <c r="G335" s="654"/>
      <c r="H335" s="655"/>
      <c r="I335" s="655"/>
      <c r="J335" s="649"/>
      <c r="K335" s="649"/>
      <c r="L335" s="656"/>
    </row>
    <row r="336" spans="1:12" ht="12.75">
      <c r="A336" s="796"/>
      <c r="B336" s="648"/>
      <c r="C336" s="649"/>
      <c r="D336" s="653"/>
      <c r="E336" s="649"/>
      <c r="F336" s="649"/>
      <c r="G336" s="654"/>
      <c r="H336" s="655"/>
      <c r="I336" s="655"/>
      <c r="J336" s="649"/>
      <c r="K336" s="649"/>
      <c r="L336" s="656"/>
    </row>
    <row r="337" spans="1:12" ht="12.75">
      <c r="A337" s="796"/>
      <c r="B337" s="648"/>
      <c r="C337" s="649"/>
      <c r="D337" s="653"/>
      <c r="E337" s="649"/>
      <c r="F337" s="649"/>
      <c r="G337" s="654"/>
      <c r="H337" s="655"/>
      <c r="I337" s="655"/>
      <c r="J337" s="649"/>
      <c r="K337" s="649"/>
      <c r="L337" s="656"/>
    </row>
    <row r="338" spans="1:12" ht="12.75">
      <c r="A338" s="796"/>
      <c r="B338" s="648"/>
      <c r="C338" s="649"/>
      <c r="D338" s="653"/>
      <c r="E338" s="649"/>
      <c r="F338" s="649"/>
      <c r="G338" s="654"/>
      <c r="H338" s="655"/>
      <c r="I338" s="655"/>
      <c r="J338" s="649"/>
      <c r="K338" s="649"/>
      <c r="L338" s="656"/>
    </row>
    <row r="339" spans="1:12" ht="12.75">
      <c r="A339" s="796"/>
      <c r="B339" s="648"/>
      <c r="C339" s="649"/>
      <c r="D339" s="653"/>
      <c r="E339" s="649"/>
      <c r="F339" s="649"/>
      <c r="G339" s="654"/>
      <c r="H339" s="655"/>
      <c r="I339" s="655"/>
      <c r="J339" s="649"/>
      <c r="K339" s="649"/>
      <c r="L339" s="656"/>
    </row>
    <row r="340" spans="1:12" ht="12.75">
      <c r="A340" s="796"/>
      <c r="B340" s="648"/>
      <c r="C340" s="649"/>
      <c r="D340" s="653"/>
      <c r="E340" s="649"/>
      <c r="F340" s="649"/>
      <c r="G340" s="654"/>
      <c r="H340" s="655"/>
      <c r="I340" s="655"/>
      <c r="J340" s="649"/>
      <c r="K340" s="649"/>
      <c r="L340" s="656"/>
    </row>
    <row r="341" spans="1:12" ht="12.75">
      <c r="A341" s="796"/>
      <c r="B341" s="648"/>
      <c r="C341" s="649"/>
      <c r="D341" s="653"/>
      <c r="E341" s="649"/>
      <c r="F341" s="649"/>
      <c r="G341" s="654"/>
      <c r="H341" s="655"/>
      <c r="I341" s="655"/>
      <c r="J341" s="649"/>
      <c r="K341" s="649"/>
      <c r="L341" s="656"/>
    </row>
    <row r="342" spans="1:12" ht="12.75">
      <c r="A342" s="796"/>
      <c r="B342" s="648"/>
      <c r="C342" s="649"/>
      <c r="D342" s="653"/>
      <c r="E342" s="649"/>
      <c r="F342" s="649"/>
      <c r="G342" s="654"/>
      <c r="H342" s="655"/>
      <c r="I342" s="655"/>
      <c r="J342" s="649"/>
      <c r="K342" s="649"/>
      <c r="L342" s="656"/>
    </row>
    <row r="343" spans="1:12" ht="12.75">
      <c r="A343" s="796"/>
      <c r="B343" s="648"/>
      <c r="C343" s="649"/>
      <c r="D343" s="653"/>
      <c r="E343" s="649"/>
      <c r="F343" s="649"/>
      <c r="G343" s="654"/>
      <c r="H343" s="655"/>
      <c r="I343" s="655"/>
      <c r="J343" s="649"/>
      <c r="K343" s="649"/>
      <c r="L343" s="656"/>
    </row>
    <row r="344" spans="1:12" ht="12.75">
      <c r="A344" s="796"/>
      <c r="B344" s="648"/>
      <c r="C344" s="649"/>
      <c r="D344" s="653"/>
      <c r="E344" s="649"/>
      <c r="F344" s="649"/>
      <c r="G344" s="654"/>
      <c r="H344" s="655"/>
      <c r="I344" s="655"/>
      <c r="J344" s="649"/>
      <c r="K344" s="649"/>
      <c r="L344" s="656"/>
    </row>
    <row r="345" spans="1:12" ht="12.75">
      <c r="A345" s="796"/>
      <c r="B345" s="648"/>
      <c r="C345" s="649"/>
      <c r="D345" s="653"/>
      <c r="E345" s="649"/>
      <c r="F345" s="649"/>
      <c r="G345" s="654"/>
      <c r="H345" s="655"/>
      <c r="I345" s="655"/>
      <c r="J345" s="649"/>
      <c r="K345" s="649"/>
      <c r="L345" s="656"/>
    </row>
    <row r="346" spans="1:12" ht="12.75">
      <c r="A346" s="796"/>
      <c r="B346" s="648"/>
      <c r="C346" s="649"/>
      <c r="D346" s="653"/>
      <c r="E346" s="649"/>
      <c r="F346" s="649"/>
      <c r="G346" s="654"/>
      <c r="H346" s="655"/>
      <c r="I346" s="655"/>
      <c r="J346" s="649"/>
      <c r="K346" s="649"/>
      <c r="L346" s="656"/>
    </row>
    <row r="347" spans="1:12" ht="12.75">
      <c r="A347" s="796"/>
      <c r="B347" s="648"/>
      <c r="C347" s="649"/>
      <c r="D347" s="653"/>
      <c r="E347" s="649"/>
      <c r="F347" s="649"/>
      <c r="G347" s="654"/>
      <c r="H347" s="655"/>
      <c r="I347" s="655"/>
      <c r="J347" s="649"/>
      <c r="K347" s="649"/>
      <c r="L347" s="656"/>
    </row>
    <row r="348" spans="1:12" ht="12.75">
      <c r="A348" s="796"/>
      <c r="B348" s="648"/>
      <c r="C348" s="649"/>
      <c r="D348" s="653"/>
      <c r="E348" s="649"/>
      <c r="F348" s="649"/>
      <c r="G348" s="654"/>
      <c r="H348" s="655"/>
      <c r="I348" s="655"/>
      <c r="J348" s="649"/>
      <c r="K348" s="649"/>
      <c r="L348" s="656"/>
    </row>
    <row r="349" spans="1:12" ht="12.75">
      <c r="A349" s="796"/>
      <c r="B349" s="648"/>
      <c r="C349" s="649"/>
      <c r="D349" s="657"/>
      <c r="E349" s="649"/>
      <c r="F349" s="649"/>
      <c r="G349" s="654"/>
      <c r="H349" s="655"/>
      <c r="I349" s="655"/>
      <c r="J349" s="649"/>
      <c r="K349" s="649"/>
      <c r="L349" s="656"/>
    </row>
    <row r="350" spans="1:12" ht="12.75">
      <c r="A350" s="796"/>
      <c r="B350" s="648"/>
      <c r="C350" s="649"/>
      <c r="D350" s="657"/>
      <c r="E350" s="649"/>
      <c r="F350" s="649"/>
      <c r="G350" s="654"/>
      <c r="H350" s="655"/>
      <c r="I350" s="655"/>
      <c r="J350" s="649"/>
      <c r="K350" s="649"/>
      <c r="L350" s="656"/>
    </row>
    <row r="351" spans="1:12" ht="12.75">
      <c r="A351" s="796"/>
      <c r="B351" s="648"/>
      <c r="C351" s="649"/>
      <c r="D351" s="653"/>
      <c r="E351" s="649"/>
      <c r="F351" s="649"/>
      <c r="G351" s="654"/>
      <c r="H351" s="655"/>
      <c r="I351" s="655"/>
      <c r="J351" s="649"/>
      <c r="K351" s="649"/>
      <c r="L351" s="656"/>
    </row>
    <row r="352" spans="1:12" ht="12.75">
      <c r="A352" s="796"/>
      <c r="B352" s="648"/>
      <c r="C352" s="649"/>
      <c r="D352" s="653"/>
      <c r="E352" s="649"/>
      <c r="F352" s="649"/>
      <c r="G352" s="654"/>
      <c r="H352" s="655"/>
      <c r="I352" s="655"/>
      <c r="J352" s="649"/>
      <c r="K352" s="649"/>
      <c r="L352" s="656"/>
    </row>
    <row r="353" spans="1:12" ht="12.75">
      <c r="A353" s="796"/>
      <c r="B353" s="648"/>
      <c r="C353" s="649"/>
      <c r="D353" s="653"/>
      <c r="E353" s="649"/>
      <c r="F353" s="649"/>
      <c r="G353" s="654"/>
      <c r="H353" s="655"/>
      <c r="I353" s="655"/>
      <c r="J353" s="649"/>
      <c r="K353" s="649"/>
      <c r="L353" s="656"/>
    </row>
    <row r="354" spans="1:12" ht="12.75">
      <c r="A354" s="796"/>
      <c r="B354" s="648"/>
      <c r="C354" s="649"/>
      <c r="D354" s="653"/>
      <c r="E354" s="649"/>
      <c r="F354" s="649"/>
      <c r="G354" s="654"/>
      <c r="H354" s="655"/>
      <c r="I354" s="655"/>
      <c r="J354" s="649"/>
      <c r="K354" s="649"/>
      <c r="L354" s="656"/>
    </row>
    <row r="355" spans="1:12" ht="12.75">
      <c r="A355" s="796"/>
      <c r="B355" s="648"/>
      <c r="C355" s="649"/>
      <c r="D355" s="653"/>
      <c r="E355" s="649"/>
      <c r="F355" s="649"/>
      <c r="G355" s="654"/>
      <c r="H355" s="655"/>
      <c r="I355" s="655"/>
      <c r="J355" s="649"/>
      <c r="K355" s="649"/>
      <c r="L355" s="656"/>
    </row>
    <row r="356" spans="1:12" ht="12.75">
      <c r="A356" s="796"/>
      <c r="B356" s="648"/>
      <c r="C356" s="649"/>
      <c r="D356" s="653"/>
      <c r="E356" s="649"/>
      <c r="F356" s="649"/>
      <c r="G356" s="654"/>
      <c r="H356" s="655"/>
      <c r="I356" s="655"/>
      <c r="J356" s="649"/>
      <c r="K356" s="649"/>
      <c r="L356" s="656"/>
    </row>
    <row r="357" spans="1:12" ht="12.75">
      <c r="A357" s="796"/>
      <c r="B357" s="648"/>
      <c r="C357" s="649"/>
      <c r="D357" s="653"/>
      <c r="E357" s="649"/>
      <c r="F357" s="649"/>
      <c r="G357" s="654"/>
      <c r="H357" s="655"/>
      <c r="I357" s="655"/>
      <c r="J357" s="649"/>
      <c r="K357" s="649"/>
      <c r="L357" s="656"/>
    </row>
    <row r="358" spans="1:12" ht="12.75">
      <c r="A358" s="796"/>
      <c r="B358" s="648"/>
      <c r="C358" s="649"/>
      <c r="D358" s="657"/>
      <c r="E358" s="649"/>
      <c r="F358" s="649"/>
      <c r="G358" s="654"/>
      <c r="H358" s="655"/>
      <c r="I358" s="655"/>
      <c r="J358" s="649"/>
      <c r="K358" s="649"/>
      <c r="L358" s="656"/>
    </row>
    <row r="359" spans="1:12" ht="12.75">
      <c r="A359" s="796"/>
      <c r="B359" s="648"/>
      <c r="C359" s="649"/>
      <c r="D359" s="653"/>
      <c r="E359" s="649"/>
      <c r="F359" s="649"/>
      <c r="G359" s="654"/>
      <c r="H359" s="655"/>
      <c r="I359" s="655"/>
      <c r="J359" s="649"/>
      <c r="K359" s="649"/>
      <c r="L359" s="656"/>
    </row>
    <row r="360" spans="1:12" ht="12.75">
      <c r="A360" s="796"/>
      <c r="B360" s="648"/>
      <c r="C360" s="649"/>
      <c r="D360" s="653"/>
      <c r="E360" s="649"/>
      <c r="F360" s="649"/>
      <c r="G360" s="654"/>
      <c r="H360" s="655"/>
      <c r="I360" s="655"/>
      <c r="J360" s="649"/>
      <c r="K360" s="649"/>
      <c r="L360" s="656"/>
    </row>
    <row r="361" spans="1:12" ht="12.75">
      <c r="A361" s="796"/>
      <c r="B361" s="648"/>
      <c r="C361" s="649"/>
      <c r="D361" s="653"/>
      <c r="E361" s="649"/>
      <c r="F361" s="649"/>
      <c r="G361" s="654"/>
      <c r="H361" s="655"/>
      <c r="I361" s="655"/>
      <c r="J361" s="649"/>
      <c r="K361" s="649"/>
      <c r="L361" s="656"/>
    </row>
    <row r="362" spans="1:12" ht="12.75">
      <c r="A362" s="796"/>
      <c r="B362" s="648"/>
      <c r="C362" s="649"/>
      <c r="D362" s="653"/>
      <c r="E362" s="649"/>
      <c r="F362" s="649"/>
      <c r="G362" s="654"/>
      <c r="H362" s="655"/>
      <c r="I362" s="655"/>
      <c r="J362" s="649"/>
      <c r="K362" s="649"/>
      <c r="L362" s="656"/>
    </row>
    <row r="363" spans="1:12" ht="12.75">
      <c r="A363" s="796"/>
      <c r="B363" s="648"/>
      <c r="C363" s="649"/>
      <c r="D363" s="653"/>
      <c r="E363" s="649"/>
      <c r="F363" s="649"/>
      <c r="G363" s="654"/>
      <c r="H363" s="655"/>
      <c r="I363" s="655"/>
      <c r="J363" s="649"/>
      <c r="K363" s="649"/>
      <c r="L363" s="656"/>
    </row>
    <row r="364" spans="1:12" ht="12.75">
      <c r="A364" s="796"/>
      <c r="B364" s="648"/>
      <c r="C364" s="649"/>
      <c r="D364" s="653"/>
      <c r="E364" s="649"/>
      <c r="F364" s="649"/>
      <c r="G364" s="654"/>
      <c r="H364" s="655"/>
      <c r="I364" s="655"/>
      <c r="J364" s="649"/>
      <c r="K364" s="649"/>
      <c r="L364" s="656"/>
    </row>
    <row r="365" spans="1:12" ht="12.75">
      <c r="A365" s="796"/>
      <c r="B365" s="648"/>
      <c r="C365" s="649"/>
      <c r="D365" s="657"/>
      <c r="E365" s="649"/>
      <c r="F365" s="649"/>
      <c r="G365" s="654"/>
      <c r="H365" s="655"/>
      <c r="I365" s="655"/>
      <c r="J365" s="649"/>
      <c r="K365" s="649"/>
      <c r="L365" s="656"/>
    </row>
    <row r="366" spans="1:12" ht="12.75">
      <c r="A366" s="796"/>
      <c r="B366" s="648"/>
      <c r="C366" s="649"/>
      <c r="D366" s="653"/>
      <c r="E366" s="649"/>
      <c r="F366" s="649"/>
      <c r="G366" s="654"/>
      <c r="H366" s="655"/>
      <c r="I366" s="655"/>
      <c r="J366" s="649"/>
      <c r="K366" s="649"/>
      <c r="L366" s="656"/>
    </row>
    <row r="367" spans="1:12" ht="12.75">
      <c r="A367" s="796"/>
      <c r="B367" s="648"/>
      <c r="C367" s="649"/>
      <c r="D367" s="653"/>
      <c r="E367" s="649"/>
      <c r="F367" s="649"/>
      <c r="G367" s="654"/>
      <c r="H367" s="655"/>
      <c r="I367" s="655"/>
      <c r="J367" s="649"/>
      <c r="K367" s="649"/>
      <c r="L367" s="656"/>
    </row>
    <row r="368" spans="1:12" ht="12.75">
      <c r="A368" s="796"/>
      <c r="B368" s="648"/>
      <c r="C368" s="649"/>
      <c r="D368" s="653"/>
      <c r="E368" s="649"/>
      <c r="F368" s="649"/>
      <c r="G368" s="654"/>
      <c r="H368" s="655"/>
      <c r="I368" s="655"/>
      <c r="J368" s="649"/>
      <c r="K368" s="649"/>
      <c r="L368" s="656"/>
    </row>
    <row r="369" spans="1:12" ht="12.75">
      <c r="A369" s="796"/>
      <c r="B369" s="648"/>
      <c r="C369" s="649"/>
      <c r="D369" s="653"/>
      <c r="E369" s="649"/>
      <c r="F369" s="649"/>
      <c r="G369" s="654"/>
      <c r="H369" s="655"/>
      <c r="I369" s="655"/>
      <c r="J369" s="649"/>
      <c r="K369" s="649"/>
      <c r="L369" s="656"/>
    </row>
    <row r="370" spans="1:12" ht="12.75">
      <c r="A370" s="796"/>
      <c r="B370" s="648"/>
      <c r="C370" s="649"/>
      <c r="D370" s="653"/>
      <c r="E370" s="649"/>
      <c r="F370" s="649"/>
      <c r="G370" s="654"/>
      <c r="H370" s="655"/>
      <c r="I370" s="655"/>
      <c r="J370" s="649"/>
      <c r="K370" s="649"/>
      <c r="L370" s="656"/>
    </row>
    <row r="371" spans="1:12" ht="12.75">
      <c r="A371" s="796"/>
      <c r="B371" s="648"/>
      <c r="C371" s="649"/>
      <c r="D371" s="653"/>
      <c r="E371" s="649"/>
      <c r="F371" s="649"/>
      <c r="G371" s="654"/>
      <c r="H371" s="655"/>
      <c r="I371" s="655"/>
      <c r="J371" s="649"/>
      <c r="K371" s="649"/>
      <c r="L371" s="656"/>
    </row>
    <row r="372" spans="1:12" ht="12.75">
      <c r="A372" s="796"/>
      <c r="B372" s="648"/>
      <c r="C372" s="649"/>
      <c r="D372" s="653"/>
      <c r="E372" s="649"/>
      <c r="F372" s="649"/>
      <c r="G372" s="654"/>
      <c r="H372" s="655"/>
      <c r="I372" s="655"/>
      <c r="J372" s="649"/>
      <c r="K372" s="649"/>
      <c r="L372" s="656"/>
    </row>
    <row r="373" spans="1:12" ht="12.75">
      <c r="A373" s="796"/>
      <c r="B373" s="648"/>
      <c r="C373" s="649"/>
      <c r="D373" s="653"/>
      <c r="E373" s="649"/>
      <c r="F373" s="649"/>
      <c r="G373" s="654"/>
      <c r="H373" s="655"/>
      <c r="I373" s="655"/>
      <c r="J373" s="649"/>
      <c r="K373" s="649"/>
      <c r="L373" s="656"/>
    </row>
    <row r="374" spans="1:12" ht="12.75">
      <c r="A374" s="796"/>
      <c r="B374" s="648"/>
      <c r="C374" s="649"/>
      <c r="D374" s="653"/>
      <c r="E374" s="649"/>
      <c r="F374" s="649"/>
      <c r="G374" s="654"/>
      <c r="H374" s="655"/>
      <c r="I374" s="655"/>
      <c r="J374" s="649"/>
      <c r="K374" s="649"/>
      <c r="L374" s="656"/>
    </row>
    <row r="375" spans="1:12" ht="12.75">
      <c r="A375" s="796"/>
      <c r="B375" s="648"/>
      <c r="C375" s="649"/>
      <c r="D375" s="653"/>
      <c r="E375" s="649"/>
      <c r="F375" s="649"/>
      <c r="G375" s="654"/>
      <c r="H375" s="655"/>
      <c r="I375" s="655"/>
      <c r="J375" s="649"/>
      <c r="K375" s="649"/>
      <c r="L375" s="656"/>
    </row>
    <row r="376" spans="1:12" ht="12.75">
      <c r="A376" s="796"/>
      <c r="B376" s="648"/>
      <c r="C376" s="649"/>
      <c r="D376" s="653"/>
      <c r="E376" s="649"/>
      <c r="F376" s="649"/>
      <c r="G376" s="654"/>
      <c r="H376" s="655"/>
      <c r="I376" s="655"/>
      <c r="J376" s="649"/>
      <c r="K376" s="649"/>
      <c r="L376" s="656"/>
    </row>
    <row r="377" spans="1:12" ht="12.75">
      <c r="A377" s="796"/>
      <c r="B377" s="648"/>
      <c r="C377" s="649"/>
      <c r="D377" s="653"/>
      <c r="E377" s="649"/>
      <c r="F377" s="649"/>
      <c r="G377" s="654"/>
      <c r="H377" s="655"/>
      <c r="I377" s="655"/>
      <c r="J377" s="649"/>
      <c r="K377" s="649"/>
      <c r="L377" s="656"/>
    </row>
    <row r="378" spans="1:12" ht="12.75">
      <c r="A378" s="796"/>
      <c r="B378" s="648"/>
      <c r="C378" s="649"/>
      <c r="D378" s="653"/>
      <c r="E378" s="649"/>
      <c r="F378" s="649"/>
      <c r="G378" s="654"/>
      <c r="H378" s="655"/>
      <c r="I378" s="655"/>
      <c r="J378" s="649"/>
      <c r="K378" s="649"/>
      <c r="L378" s="656"/>
    </row>
    <row r="379" spans="1:12" ht="12.75">
      <c r="A379" s="796"/>
      <c r="B379" s="648"/>
      <c r="C379" s="649"/>
      <c r="D379" s="653"/>
      <c r="E379" s="649"/>
      <c r="F379" s="649"/>
      <c r="G379" s="654"/>
      <c r="H379" s="655"/>
      <c r="I379" s="655"/>
      <c r="J379" s="649"/>
      <c r="K379" s="649"/>
      <c r="L379" s="656"/>
    </row>
    <row r="380" spans="1:12" ht="12.75">
      <c r="A380" s="796"/>
      <c r="B380" s="648"/>
      <c r="C380" s="649"/>
      <c r="D380" s="653"/>
      <c r="E380" s="649"/>
      <c r="F380" s="649"/>
      <c r="G380" s="654"/>
      <c r="H380" s="655"/>
      <c r="I380" s="655"/>
      <c r="J380" s="649"/>
      <c r="K380" s="649"/>
      <c r="L380" s="656"/>
    </row>
    <row r="381" spans="1:12" ht="12.75">
      <c r="A381" s="796"/>
      <c r="B381" s="648"/>
      <c r="C381" s="649"/>
      <c r="D381" s="653"/>
      <c r="E381" s="649"/>
      <c r="F381" s="649"/>
      <c r="G381" s="654"/>
      <c r="H381" s="655"/>
      <c r="I381" s="655"/>
      <c r="J381" s="649"/>
      <c r="K381" s="649"/>
      <c r="L381" s="656"/>
    </row>
    <row r="382" spans="1:12" ht="12.75">
      <c r="A382" s="797"/>
      <c r="B382" s="660"/>
      <c r="C382" s="649"/>
      <c r="D382" s="649"/>
      <c r="E382" s="649"/>
      <c r="F382" s="649"/>
      <c r="G382" s="649"/>
      <c r="H382" s="649"/>
      <c r="I382" s="661"/>
      <c r="J382" s="649"/>
      <c r="K382" s="649"/>
      <c r="L382" s="662"/>
    </row>
    <row r="383" spans="1:12" ht="12.75">
      <c r="A383" s="798"/>
      <c r="B383" s="648"/>
      <c r="C383" s="649"/>
      <c r="D383" s="649"/>
      <c r="E383" s="649"/>
      <c r="F383" s="649"/>
      <c r="G383" s="649"/>
      <c r="H383" s="649"/>
      <c r="I383" s="649"/>
      <c r="J383" s="649"/>
      <c r="K383" s="650"/>
      <c r="L383" s="651"/>
    </row>
    <row r="384" spans="1:12" ht="12.75">
      <c r="A384" s="799"/>
      <c r="B384" s="648"/>
      <c r="C384" s="649"/>
      <c r="D384" s="649"/>
      <c r="E384" s="649"/>
      <c r="F384" s="649"/>
      <c r="G384" s="649"/>
      <c r="H384" s="649"/>
      <c r="I384" s="649"/>
      <c r="J384" s="649"/>
      <c r="K384" s="650"/>
      <c r="L384" s="651"/>
    </row>
    <row r="385" spans="1:12" ht="12.75">
      <c r="A385" s="799"/>
      <c r="B385" s="648"/>
      <c r="C385" s="649"/>
      <c r="D385" s="649"/>
      <c r="E385" s="649"/>
      <c r="F385" s="649"/>
      <c r="G385" s="649"/>
      <c r="H385" s="649"/>
      <c r="I385" s="649"/>
      <c r="J385" s="649"/>
      <c r="K385" s="650"/>
      <c r="L385" s="651"/>
    </row>
    <row r="386" spans="1:12" ht="12.75">
      <c r="A386" s="799"/>
      <c r="B386" s="648"/>
      <c r="C386" s="649"/>
      <c r="D386" s="649"/>
      <c r="E386" s="649"/>
      <c r="F386" s="649"/>
      <c r="G386" s="649"/>
      <c r="H386" s="649"/>
      <c r="I386" s="649"/>
      <c r="J386" s="649"/>
      <c r="K386" s="650"/>
      <c r="L386" s="651"/>
    </row>
    <row r="387" spans="1:12" ht="12.75">
      <c r="A387" s="799"/>
      <c r="B387" s="648"/>
      <c r="C387" s="649"/>
      <c r="D387" s="649"/>
      <c r="E387" s="649"/>
      <c r="F387" s="649"/>
      <c r="G387" s="649"/>
      <c r="H387" s="649"/>
      <c r="I387" s="649"/>
      <c r="J387" s="649"/>
      <c r="K387" s="650"/>
      <c r="L387" s="651"/>
    </row>
    <row r="388" ht="12.75">
      <c r="A388" s="780"/>
    </row>
    <row r="389" ht="12.75">
      <c r="A389" s="781"/>
    </row>
    <row r="390" ht="12.75">
      <c r="A390" s="781"/>
    </row>
    <row r="391" ht="12.75">
      <c r="A391" s="781"/>
    </row>
    <row r="392" ht="12.75">
      <c r="A392" s="781"/>
    </row>
    <row r="393" ht="12.75">
      <c r="A393" s="781"/>
    </row>
    <row r="394" ht="12.75">
      <c r="A394" s="781"/>
    </row>
    <row r="395" ht="12.75">
      <c r="A395" s="781"/>
    </row>
    <row r="396" ht="12.75">
      <c r="A396" s="781"/>
    </row>
    <row r="397" ht="12.75">
      <c r="A397" s="781"/>
    </row>
    <row r="398" ht="12.75">
      <c r="A398" s="781"/>
    </row>
    <row r="399" ht="12.75">
      <c r="A399" s="781"/>
    </row>
    <row r="400" ht="12.75">
      <c r="A400" s="781"/>
    </row>
    <row r="401" ht="12.75">
      <c r="A401" s="781"/>
    </row>
    <row r="402" ht="12.75">
      <c r="A402" s="781"/>
    </row>
    <row r="403" ht="12.75">
      <c r="A403" s="781"/>
    </row>
    <row r="404" ht="12.75">
      <c r="A404" s="781"/>
    </row>
    <row r="405" ht="12.75">
      <c r="A405" s="781"/>
    </row>
    <row r="406" ht="12.75">
      <c r="A406" s="781"/>
    </row>
    <row r="407" ht="12.75">
      <c r="A407" s="781"/>
    </row>
    <row r="408" ht="12.75">
      <c r="A408" s="781"/>
    </row>
    <row r="409" ht="12.75">
      <c r="A409" s="781"/>
    </row>
    <row r="410" ht="12.75">
      <c r="A410" s="781"/>
    </row>
    <row r="411" ht="12.75">
      <c r="A411" s="781"/>
    </row>
    <row r="412" ht="12.75">
      <c r="A412" s="781"/>
    </row>
    <row r="413" ht="12.75">
      <c r="A413" s="781"/>
    </row>
    <row r="414" ht="12.75">
      <c r="A414" s="781"/>
    </row>
    <row r="415" ht="12.75">
      <c r="A415" s="781"/>
    </row>
    <row r="416" ht="12.75">
      <c r="A416" s="781"/>
    </row>
    <row r="417" ht="12.75">
      <c r="A417" s="781"/>
    </row>
    <row r="418" ht="12.75">
      <c r="A418" s="781"/>
    </row>
    <row r="419" ht="12.75">
      <c r="A419" s="781"/>
    </row>
    <row r="420" ht="12.75">
      <c r="A420" s="781"/>
    </row>
    <row r="421" ht="12.75">
      <c r="A421" s="781"/>
    </row>
    <row r="422" ht="12.75">
      <c r="A422" s="781"/>
    </row>
    <row r="423" ht="12.75">
      <c r="A423" s="781"/>
    </row>
    <row r="424" ht="12.75">
      <c r="A424" s="781"/>
    </row>
    <row r="425" ht="12.75">
      <c r="A425" s="781"/>
    </row>
    <row r="426" ht="12.75">
      <c r="A426" s="781"/>
    </row>
    <row r="427" ht="12.75">
      <c r="A427" s="781"/>
    </row>
    <row r="428" ht="12.75">
      <c r="A428" s="781"/>
    </row>
    <row r="429" ht="12.75">
      <c r="A429" s="781"/>
    </row>
    <row r="430" ht="12.75">
      <c r="A430" s="781"/>
    </row>
    <row r="431" ht="12.75">
      <c r="A431" s="781"/>
    </row>
    <row r="432" ht="12.75">
      <c r="A432" s="781"/>
    </row>
    <row r="433" ht="12.75">
      <c r="A433" s="781"/>
    </row>
    <row r="434" ht="12.75">
      <c r="A434" s="781"/>
    </row>
    <row r="435" ht="12.75">
      <c r="A435" s="781"/>
    </row>
    <row r="436" ht="12.75">
      <c r="A436" s="781"/>
    </row>
    <row r="437" ht="12.75">
      <c r="A437" s="781"/>
    </row>
    <row r="438" ht="12.75">
      <c r="A438" s="781"/>
    </row>
    <row r="439" ht="12.75">
      <c r="A439" s="781"/>
    </row>
    <row r="440" ht="12.75">
      <c r="A440" s="781"/>
    </row>
    <row r="441" ht="12.75">
      <c r="A441" s="781"/>
    </row>
    <row r="442" ht="12.75">
      <c r="A442" s="781"/>
    </row>
    <row r="443" ht="12.75">
      <c r="A443" s="781"/>
    </row>
    <row r="444" ht="12.75">
      <c r="A444" s="781"/>
    </row>
    <row r="445" ht="12.75">
      <c r="A445" s="781"/>
    </row>
    <row r="446" ht="12.75">
      <c r="A446" s="781"/>
    </row>
    <row r="447" ht="12.75">
      <c r="A447" s="781"/>
    </row>
    <row r="448" ht="12.75">
      <c r="A448" s="781"/>
    </row>
    <row r="449" ht="12.75">
      <c r="A449" s="799"/>
    </row>
    <row r="450" ht="12.75">
      <c r="A450" s="781"/>
    </row>
    <row r="451" ht="12.75">
      <c r="A451" s="780"/>
    </row>
    <row r="452" ht="12.75">
      <c r="A452" s="781"/>
    </row>
    <row r="453" ht="12.75">
      <c r="A453" s="781"/>
    </row>
    <row r="454" ht="12.75">
      <c r="A454" s="781"/>
    </row>
    <row r="455" ht="12.75">
      <c r="A455" s="781"/>
    </row>
    <row r="456" ht="12.75">
      <c r="A456" s="781"/>
    </row>
    <row r="457" ht="12.75">
      <c r="A457" s="782"/>
    </row>
    <row r="458" ht="12.75">
      <c r="A458" s="780"/>
    </row>
    <row r="459" ht="12.75">
      <c r="A459" s="781"/>
    </row>
    <row r="460" ht="12.75">
      <c r="A460" s="781"/>
    </row>
    <row r="461" ht="12.75">
      <c r="A461" s="781"/>
    </row>
    <row r="462" ht="12.75">
      <c r="A462" s="781"/>
    </row>
    <row r="463" ht="12.75">
      <c r="A463" s="781"/>
    </row>
    <row r="464" ht="13.5" thickBot="1">
      <c r="A464" s="782"/>
    </row>
    <row r="465" spans="1:12" ht="15" thickBot="1">
      <c r="A465" s="664"/>
      <c r="B465" s="665"/>
      <c r="C465" s="666"/>
      <c r="D465" s="666"/>
      <c r="E465" s="666"/>
      <c r="F465" s="666"/>
      <c r="G465" s="667"/>
      <c r="H465" s="667"/>
      <c r="I465" s="668"/>
      <c r="J465" s="667"/>
      <c r="K465" s="667"/>
      <c r="L465" s="640"/>
    </row>
    <row r="466" spans="5:12" ht="12.75">
      <c r="E466" s="649"/>
      <c r="F466" s="649"/>
      <c r="G466" s="649"/>
      <c r="H466" s="649"/>
      <c r="I466" s="649"/>
      <c r="J466" s="649"/>
      <c r="K466" s="649"/>
      <c r="L466" s="649"/>
    </row>
    <row r="467" spans="2:12" s="569" customFormat="1" ht="15.75">
      <c r="B467" s="669"/>
      <c r="C467" s="572"/>
      <c r="D467" s="572"/>
      <c r="E467" s="572"/>
      <c r="F467" s="572"/>
      <c r="G467" s="572"/>
      <c r="H467" s="572"/>
      <c r="I467" s="572"/>
      <c r="J467" s="572"/>
      <c r="K467" s="572"/>
      <c r="L467" s="572"/>
    </row>
  </sheetData>
  <sheetProtection/>
  <mergeCells count="15">
    <mergeCell ref="G4:I4"/>
    <mergeCell ref="J4:L4"/>
    <mergeCell ref="A7:A382"/>
    <mergeCell ref="A383:A387"/>
    <mergeCell ref="A388:A450"/>
    <mergeCell ref="A451:A457"/>
    <mergeCell ref="A458:A464"/>
    <mergeCell ref="A2:L2"/>
    <mergeCell ref="A3:A5"/>
    <mergeCell ref="B3:B5"/>
    <mergeCell ref="C3:C5"/>
    <mergeCell ref="D3:D5"/>
    <mergeCell ref="E3:E5"/>
    <mergeCell ref="F3:F5"/>
    <mergeCell ref="G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2" width="9.140625" style="14" customWidth="1"/>
    <col min="3" max="3" width="51.00390625" style="14" customWidth="1"/>
    <col min="4" max="16384" width="9.140625" style="14" customWidth="1"/>
  </cols>
  <sheetData>
    <row r="10" ht="25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2.57421875" style="137" customWidth="1"/>
    <col min="2" max="2" width="15.8515625" style="137" customWidth="1"/>
    <col min="3" max="3" width="11.00390625" style="137" customWidth="1"/>
    <col min="4" max="16384" width="9.140625" style="137" customWidth="1"/>
  </cols>
  <sheetData>
    <row r="1" spans="1:3" ht="12.75">
      <c r="A1" s="289" t="s">
        <v>767</v>
      </c>
      <c r="B1" s="290"/>
      <c r="C1" s="290"/>
    </row>
    <row r="2" spans="1:2" ht="12.75">
      <c r="A2" s="291" t="s">
        <v>1084</v>
      </c>
      <c r="B2" s="292"/>
    </row>
    <row r="3" spans="1:2" ht="13.5" thickBot="1">
      <c r="A3" s="136"/>
      <c r="B3" s="293" t="s">
        <v>491</v>
      </c>
    </row>
    <row r="4" spans="1:2" ht="30.75" customHeight="1">
      <c r="A4" s="144" t="s">
        <v>766</v>
      </c>
      <c r="B4" s="145" t="s">
        <v>493</v>
      </c>
    </row>
    <row r="5" spans="1:3" ht="18" customHeight="1">
      <c r="A5" s="148" t="s">
        <v>755</v>
      </c>
      <c r="B5" s="272">
        <f>B6+B7+B8+B9+B10+B11+B12+B15+B16+B18+B20+B24+B25+B26</f>
        <v>37000</v>
      </c>
      <c r="C5" s="273"/>
    </row>
    <row r="6" spans="1:3" ht="18" customHeight="1">
      <c r="A6" s="138" t="s">
        <v>721</v>
      </c>
      <c r="B6" s="139"/>
      <c r="C6" s="279"/>
    </row>
    <row r="7" spans="1:2" ht="18" customHeight="1">
      <c r="A7" s="138" t="s">
        <v>722</v>
      </c>
      <c r="B7" s="139"/>
    </row>
    <row r="8" spans="1:2" ht="18" customHeight="1">
      <c r="A8" s="138" t="s">
        <v>723</v>
      </c>
      <c r="B8" s="139"/>
    </row>
    <row r="9" spans="1:2" ht="18" customHeight="1">
      <c r="A9" s="138" t="s">
        <v>724</v>
      </c>
      <c r="B9" s="139"/>
    </row>
    <row r="10" spans="1:2" ht="25.5" customHeight="1">
      <c r="A10" s="138" t="s">
        <v>725</v>
      </c>
      <c r="B10" s="139"/>
    </row>
    <row r="11" spans="1:2" ht="18" customHeight="1">
      <c r="A11" s="138" t="s">
        <v>726</v>
      </c>
      <c r="B11" s="139"/>
    </row>
    <row r="12" spans="1:3" ht="18" customHeight="1">
      <c r="A12" s="138" t="s">
        <v>727</v>
      </c>
      <c r="B12" s="139"/>
      <c r="C12" s="461"/>
    </row>
    <row r="13" spans="1:3" ht="18" customHeight="1">
      <c r="A13" s="138" t="s">
        <v>728</v>
      </c>
      <c r="B13" s="139"/>
      <c r="C13" s="279"/>
    </row>
    <row r="14" spans="1:2" ht="18" customHeight="1">
      <c r="A14" s="148" t="s">
        <v>729</v>
      </c>
      <c r="B14" s="272">
        <f>SUM(B6:B13)</f>
        <v>0</v>
      </c>
    </row>
    <row r="15" spans="1:2" ht="18" customHeight="1">
      <c r="A15" s="138" t="s">
        <v>494</v>
      </c>
      <c r="B15" s="139"/>
    </row>
    <row r="16" spans="1:2" ht="18" customHeight="1">
      <c r="A16" s="140" t="s">
        <v>732</v>
      </c>
      <c r="B16" s="139"/>
    </row>
    <row r="17" spans="1:2" ht="18" customHeight="1">
      <c r="A17" s="278" t="s">
        <v>730</v>
      </c>
      <c r="B17" s="314">
        <v>20000</v>
      </c>
    </row>
    <row r="18" spans="1:2" ht="18" customHeight="1">
      <c r="A18" s="141" t="s">
        <v>731</v>
      </c>
      <c r="B18" s="139">
        <v>3000</v>
      </c>
    </row>
    <row r="19" spans="1:2" ht="18" customHeight="1">
      <c r="A19" s="278" t="s">
        <v>795</v>
      </c>
      <c r="B19" s="314"/>
    </row>
    <row r="20" spans="1:2" ht="18" customHeight="1">
      <c r="A20" s="141" t="s">
        <v>664</v>
      </c>
      <c r="B20" s="139">
        <v>17000</v>
      </c>
    </row>
    <row r="21" spans="1:2" ht="18" customHeight="1">
      <c r="A21" s="278" t="s">
        <v>692</v>
      </c>
      <c r="B21" s="314">
        <v>4000</v>
      </c>
    </row>
    <row r="22" spans="1:2" ht="18" customHeight="1">
      <c r="A22" s="278" t="s">
        <v>693</v>
      </c>
      <c r="B22" s="314">
        <v>9000</v>
      </c>
    </row>
    <row r="23" spans="1:2" ht="18" customHeight="1">
      <c r="A23" s="278" t="s">
        <v>320</v>
      </c>
      <c r="B23" s="314">
        <v>4000</v>
      </c>
    </row>
    <row r="24" spans="1:2" ht="18" customHeight="1">
      <c r="A24" s="140" t="s">
        <v>495</v>
      </c>
      <c r="B24" s="139">
        <v>9000</v>
      </c>
    </row>
    <row r="25" spans="1:2" ht="18" customHeight="1">
      <c r="A25" s="140" t="s">
        <v>717</v>
      </c>
      <c r="B25" s="139">
        <v>5000</v>
      </c>
    </row>
    <row r="26" spans="1:2" ht="18" customHeight="1" thickBot="1">
      <c r="A26" s="287" t="s">
        <v>633</v>
      </c>
      <c r="B26" s="288">
        <v>3000</v>
      </c>
    </row>
    <row r="27" spans="1:2" ht="18" customHeight="1" thickTop="1">
      <c r="A27" s="285" t="s">
        <v>496</v>
      </c>
      <c r="B27" s="286">
        <v>1000</v>
      </c>
    </row>
    <row r="28" spans="1:2" ht="18" customHeight="1">
      <c r="A28" s="274" t="s">
        <v>497</v>
      </c>
      <c r="B28" s="275">
        <v>6000</v>
      </c>
    </row>
    <row r="29" spans="1:2" ht="18" customHeight="1">
      <c r="A29" s="276" t="s">
        <v>318</v>
      </c>
      <c r="B29" s="277">
        <v>9000</v>
      </c>
    </row>
    <row r="30" spans="1:2" ht="18" customHeight="1" thickBot="1">
      <c r="A30" s="283" t="s">
        <v>319</v>
      </c>
      <c r="B30" s="284"/>
    </row>
    <row r="31" spans="1:2" ht="18" customHeight="1" thickTop="1">
      <c r="A31" s="280" t="s">
        <v>694</v>
      </c>
      <c r="B31" s="315"/>
    </row>
    <row r="32" spans="1:2" ht="18" customHeight="1">
      <c r="A32" s="142" t="s">
        <v>695</v>
      </c>
      <c r="B32" s="294"/>
    </row>
    <row r="33" spans="1:2" ht="18" customHeight="1">
      <c r="A33" s="142" t="s">
        <v>696</v>
      </c>
      <c r="B33" s="294"/>
    </row>
    <row r="34" spans="1:2" ht="18" customHeight="1">
      <c r="A34" s="142" t="s">
        <v>697</v>
      </c>
      <c r="B34" s="294"/>
    </row>
    <row r="35" spans="1:2" ht="18" customHeight="1">
      <c r="A35" s="142" t="s">
        <v>698</v>
      </c>
      <c r="B35" s="294"/>
    </row>
    <row r="36" spans="1:2" ht="18" customHeight="1">
      <c r="A36" s="142" t="s">
        <v>699</v>
      </c>
      <c r="B36" s="294"/>
    </row>
    <row r="37" spans="1:2" ht="18" customHeight="1">
      <c r="A37" s="142" t="s">
        <v>700</v>
      </c>
      <c r="B37" s="294"/>
    </row>
    <row r="38" spans="1:2" ht="18" customHeight="1" thickBot="1">
      <c r="A38" s="281" t="s">
        <v>701</v>
      </c>
      <c r="B38" s="316"/>
    </row>
    <row r="39" spans="1:2" ht="18" customHeight="1" thickTop="1">
      <c r="A39" s="282" t="s">
        <v>702</v>
      </c>
      <c r="B39" s="317"/>
    </row>
    <row r="40" spans="1:2" ht="18" customHeight="1">
      <c r="A40" s="142" t="s">
        <v>703</v>
      </c>
      <c r="B40" s="294"/>
    </row>
    <row r="41" spans="1:2" ht="18" customHeight="1" thickBot="1">
      <c r="A41" s="281" t="s">
        <v>704</v>
      </c>
      <c r="B41" s="316"/>
    </row>
    <row r="42" spans="1:2" ht="13.5" thickTop="1">
      <c r="A42" s="280" t="s">
        <v>705</v>
      </c>
      <c r="B42" s="315"/>
    </row>
    <row r="43" spans="1:2" ht="12.75">
      <c r="A43" s="142" t="s">
        <v>629</v>
      </c>
      <c r="B43" s="294"/>
    </row>
    <row r="44" spans="1:2" ht="12.75">
      <c r="A44" s="142" t="s">
        <v>630</v>
      </c>
      <c r="B44" s="294"/>
    </row>
    <row r="45" spans="1:2" ht="13.5" thickBot="1">
      <c r="A45" s="149" t="s">
        <v>498</v>
      </c>
      <c r="B45" s="143"/>
    </row>
    <row r="46" ht="12.75">
      <c r="A46" s="150" t="s">
        <v>321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57421875" style="137" customWidth="1"/>
    <col min="2" max="2" width="15.8515625" style="137" customWidth="1"/>
    <col min="3" max="3" width="12.28125" style="137" customWidth="1"/>
    <col min="4" max="16384" width="9.140625" style="137" customWidth="1"/>
  </cols>
  <sheetData>
    <row r="1" spans="1:3" ht="12.75">
      <c r="A1" s="518" t="s">
        <v>814</v>
      </c>
      <c r="B1" s="290"/>
      <c r="C1" s="290"/>
    </row>
    <row r="2" spans="1:2" ht="12.75">
      <c r="A2" s="519" t="s">
        <v>352</v>
      </c>
      <c r="B2" s="292"/>
    </row>
    <row r="3" spans="1:2" ht="13.5" thickBot="1">
      <c r="A3" s="136"/>
      <c r="B3" s="293" t="s">
        <v>491</v>
      </c>
    </row>
    <row r="4" spans="1:2" ht="30.75" customHeight="1">
      <c r="A4" s="144" t="s">
        <v>714</v>
      </c>
      <c r="B4" s="145" t="s">
        <v>493</v>
      </c>
    </row>
    <row r="5" spans="1:2" ht="18" customHeight="1">
      <c r="A5" s="138" t="s">
        <v>715</v>
      </c>
      <c r="B5" s="272">
        <f>B6+B7+B8+B9+B10+B11+B12+B15+B16+B18+B20+B24+B25+B26</f>
        <v>0</v>
      </c>
    </row>
    <row r="6" spans="1:2" ht="18" customHeight="1">
      <c r="A6" s="138" t="s">
        <v>721</v>
      </c>
      <c r="B6" s="139"/>
    </row>
    <row r="7" spans="1:2" ht="18" customHeight="1">
      <c r="A7" s="138" t="s">
        <v>722</v>
      </c>
      <c r="B7" s="139"/>
    </row>
    <row r="8" spans="1:2" ht="18" customHeight="1">
      <c r="A8" s="138" t="s">
        <v>723</v>
      </c>
      <c r="B8" s="139"/>
    </row>
    <row r="9" spans="1:2" ht="18" customHeight="1">
      <c r="A9" s="138" t="s">
        <v>724</v>
      </c>
      <c r="B9" s="139"/>
    </row>
    <row r="10" spans="1:2" ht="25.5" customHeight="1">
      <c r="A10" s="138" t="s">
        <v>725</v>
      </c>
      <c r="B10" s="139"/>
    </row>
    <row r="11" spans="1:2" ht="18" customHeight="1">
      <c r="A11" s="138" t="s">
        <v>726</v>
      </c>
      <c r="B11" s="139"/>
    </row>
    <row r="12" spans="1:2" ht="18" customHeight="1">
      <c r="A12" s="138" t="s">
        <v>727</v>
      </c>
      <c r="B12" s="139"/>
    </row>
    <row r="13" spans="1:2" ht="18" customHeight="1">
      <c r="A13" s="138" t="s">
        <v>728</v>
      </c>
      <c r="B13" s="139"/>
    </row>
    <row r="14" spans="1:2" ht="18" customHeight="1">
      <c r="A14" s="138" t="s">
        <v>729</v>
      </c>
      <c r="B14" s="139"/>
    </row>
    <row r="15" spans="1:2" ht="18" customHeight="1">
      <c r="A15" s="138" t="s">
        <v>494</v>
      </c>
      <c r="B15" s="139"/>
    </row>
    <row r="16" spans="1:2" ht="18" customHeight="1">
      <c r="A16" s="140" t="s">
        <v>732</v>
      </c>
      <c r="B16" s="139"/>
    </row>
    <row r="17" spans="1:2" ht="18" customHeight="1">
      <c r="A17" s="146" t="s">
        <v>730</v>
      </c>
      <c r="B17" s="295"/>
    </row>
    <row r="18" spans="1:2" ht="18" customHeight="1">
      <c r="A18" s="141" t="s">
        <v>731</v>
      </c>
      <c r="B18" s="139"/>
    </row>
    <row r="19" spans="1:2" ht="18" customHeight="1">
      <c r="A19" s="146" t="s">
        <v>795</v>
      </c>
      <c r="B19" s="295"/>
    </row>
    <row r="20" spans="1:2" ht="18" customHeight="1">
      <c r="A20" s="141" t="s">
        <v>664</v>
      </c>
      <c r="B20" s="139"/>
    </row>
    <row r="21" spans="1:2" ht="18" customHeight="1">
      <c r="A21" s="146" t="s">
        <v>692</v>
      </c>
      <c r="B21" s="295"/>
    </row>
    <row r="22" spans="1:2" ht="18" customHeight="1">
      <c r="A22" s="146" t="s">
        <v>693</v>
      </c>
      <c r="B22" s="295"/>
    </row>
    <row r="23" spans="1:2" ht="18" customHeight="1">
      <c r="A23" s="146" t="s">
        <v>320</v>
      </c>
      <c r="B23" s="295"/>
    </row>
    <row r="24" spans="1:2" ht="18" customHeight="1">
      <c r="A24" s="140" t="s">
        <v>495</v>
      </c>
      <c r="B24" s="139"/>
    </row>
    <row r="25" spans="1:2" ht="18" customHeight="1">
      <c r="A25" s="140" t="s">
        <v>717</v>
      </c>
      <c r="B25" s="139"/>
    </row>
    <row r="26" spans="1:2" ht="18" customHeight="1">
      <c r="A26" s="140" t="s">
        <v>633</v>
      </c>
      <c r="B26" s="139"/>
    </row>
    <row r="27" spans="1:2" ht="18" customHeight="1">
      <c r="A27" s="140" t="s">
        <v>496</v>
      </c>
      <c r="B27" s="139"/>
    </row>
    <row r="28" spans="1:2" ht="18" customHeight="1">
      <c r="A28" s="138" t="s">
        <v>497</v>
      </c>
      <c r="B28" s="139"/>
    </row>
    <row r="29" spans="1:2" ht="18" customHeight="1">
      <c r="A29" s="147" t="s">
        <v>318</v>
      </c>
      <c r="B29" s="139"/>
    </row>
    <row r="30" spans="1:2" ht="18" customHeight="1">
      <c r="A30" s="148" t="s">
        <v>319</v>
      </c>
      <c r="B30" s="139"/>
    </row>
    <row r="31" spans="1:2" ht="18" customHeight="1">
      <c r="A31" s="142" t="s">
        <v>694</v>
      </c>
      <c r="B31" s="294"/>
    </row>
    <row r="32" spans="1:2" ht="18" customHeight="1">
      <c r="A32" s="142" t="s">
        <v>695</v>
      </c>
      <c r="B32" s="294"/>
    </row>
    <row r="33" spans="1:2" ht="18" customHeight="1">
      <c r="A33" s="142" t="s">
        <v>696</v>
      </c>
      <c r="B33" s="294"/>
    </row>
    <row r="34" spans="1:2" ht="18" customHeight="1">
      <c r="A34" s="142" t="s">
        <v>697</v>
      </c>
      <c r="B34" s="294"/>
    </row>
    <row r="35" spans="1:2" ht="18" customHeight="1">
      <c r="A35" s="142" t="s">
        <v>698</v>
      </c>
      <c r="B35" s="294"/>
    </row>
    <row r="36" spans="1:2" ht="18" customHeight="1">
      <c r="A36" s="142" t="s">
        <v>699</v>
      </c>
      <c r="B36" s="294"/>
    </row>
    <row r="37" spans="1:2" ht="18" customHeight="1">
      <c r="A37" s="142" t="s">
        <v>700</v>
      </c>
      <c r="B37" s="294"/>
    </row>
    <row r="38" spans="1:2" ht="18" customHeight="1">
      <c r="A38" s="142" t="s">
        <v>701</v>
      </c>
      <c r="B38" s="294"/>
    </row>
    <row r="39" spans="1:2" ht="18" customHeight="1">
      <c r="A39" s="142" t="s">
        <v>702</v>
      </c>
      <c r="B39" s="294"/>
    </row>
    <row r="40" spans="1:2" ht="18" customHeight="1">
      <c r="A40" s="142" t="s">
        <v>703</v>
      </c>
      <c r="B40" s="294"/>
    </row>
    <row r="41" spans="1:2" ht="18" customHeight="1">
      <c r="A41" s="142" t="s">
        <v>704</v>
      </c>
      <c r="B41" s="294"/>
    </row>
    <row r="42" spans="1:2" ht="12.75">
      <c r="A42" s="142" t="s">
        <v>705</v>
      </c>
      <c r="B42" s="294"/>
    </row>
    <row r="43" spans="1:2" ht="12.75">
      <c r="A43" s="142" t="s">
        <v>629</v>
      </c>
      <c r="B43" s="294"/>
    </row>
    <row r="44" spans="1:2" ht="12.75">
      <c r="A44" s="142" t="s">
        <v>630</v>
      </c>
      <c r="B44" s="294"/>
    </row>
    <row r="45" spans="1:2" ht="13.5" thickBot="1">
      <c r="A45" s="149" t="s">
        <v>498</v>
      </c>
      <c r="B45" s="143"/>
    </row>
    <row r="46" ht="12.75">
      <c r="A46" s="150" t="s">
        <v>321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X7" sqref="X7:Z35"/>
    </sheetView>
  </sheetViews>
  <sheetFormatPr defaultColWidth="9.140625" defaultRowHeight="33" customHeight="1"/>
  <cols>
    <col min="1" max="1" width="3.7109375" style="466" customWidth="1"/>
    <col min="2" max="2" width="4.140625" style="466" customWidth="1"/>
    <col min="3" max="3" width="15.57421875" style="466" customWidth="1"/>
    <col min="4" max="4" width="4.421875" style="466" customWidth="1"/>
    <col min="5" max="5" width="6.57421875" style="466" customWidth="1"/>
    <col min="6" max="7" width="6.140625" style="466" customWidth="1"/>
    <col min="8" max="8" width="5.00390625" style="466" customWidth="1"/>
    <col min="9" max="9" width="5.28125" style="466" customWidth="1"/>
    <col min="10" max="10" width="4.8515625" style="466" customWidth="1"/>
    <col min="11" max="11" width="5.140625" style="466" customWidth="1"/>
    <col min="12" max="12" width="5.7109375" style="466" bestFit="1" customWidth="1"/>
    <col min="13" max="13" width="4.7109375" style="466" customWidth="1"/>
    <col min="14" max="14" width="4.421875" style="466" customWidth="1"/>
    <col min="15" max="15" width="5.28125" style="466" customWidth="1"/>
    <col min="16" max="16" width="5.140625" style="466" customWidth="1"/>
    <col min="17" max="17" width="5.57421875" style="466" customWidth="1"/>
    <col min="18" max="18" width="4.00390625" style="466" customWidth="1"/>
    <col min="19" max="19" width="4.140625" style="466" customWidth="1"/>
    <col min="20" max="20" width="4.57421875" style="466" customWidth="1"/>
    <col min="21" max="21" width="5.28125" style="466" customWidth="1"/>
    <col min="22" max="22" width="4.7109375" style="466" customWidth="1"/>
    <col min="23" max="23" width="5.8515625" style="466" customWidth="1"/>
    <col min="24" max="24" width="5.7109375" style="466" customWidth="1"/>
    <col min="25" max="25" width="6.8515625" style="466" customWidth="1"/>
    <col min="26" max="26" width="6.57421875" style="465" customWidth="1"/>
    <col min="27" max="27" width="9.140625" style="464" customWidth="1"/>
    <col min="28" max="30" width="9.140625" style="465" customWidth="1"/>
    <col min="31" max="16384" width="9.140625" style="466" customWidth="1"/>
  </cols>
  <sheetData>
    <row r="1" spans="1:26" ht="33" customHeight="1">
      <c r="A1" s="686" t="s">
        <v>759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</row>
    <row r="2" spans="1:30" ht="12" customHeight="1">
      <c r="A2" s="696" t="s">
        <v>814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555"/>
      <c r="P2" s="556"/>
      <c r="Q2" s="557"/>
      <c r="R2" s="558"/>
      <c r="S2" s="558"/>
      <c r="T2" s="559"/>
      <c r="U2" s="559"/>
      <c r="V2" s="559"/>
      <c r="W2" s="559"/>
      <c r="X2" s="557"/>
      <c r="Y2" s="560"/>
      <c r="Z2" s="560"/>
      <c r="AA2" s="469"/>
      <c r="AB2" s="466"/>
      <c r="AC2" s="466"/>
      <c r="AD2" s="466"/>
    </row>
    <row r="3" spans="1:30" ht="11.25" customHeight="1">
      <c r="A3" s="470"/>
      <c r="B3" s="470"/>
      <c r="C3" s="467"/>
      <c r="D3" s="467"/>
      <c r="E3" s="467"/>
      <c r="F3" s="471"/>
      <c r="Z3" s="472" t="s">
        <v>626</v>
      </c>
      <c r="AA3" s="469"/>
      <c r="AB3" s="466"/>
      <c r="AC3" s="466"/>
      <c r="AD3" s="466"/>
    </row>
    <row r="4" spans="1:26" ht="33" customHeight="1">
      <c r="A4" s="687" t="s">
        <v>492</v>
      </c>
      <c r="B4" s="689" t="s">
        <v>296</v>
      </c>
      <c r="C4" s="689"/>
      <c r="D4" s="689"/>
      <c r="E4" s="689"/>
      <c r="F4" s="691" t="s">
        <v>329</v>
      </c>
      <c r="G4" s="692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0" t="s">
        <v>330</v>
      </c>
      <c r="Y4" s="690"/>
      <c r="Z4" s="690"/>
    </row>
    <row r="5" spans="1:26" ht="33" customHeight="1">
      <c r="A5" s="688"/>
      <c r="B5" s="690"/>
      <c r="C5" s="690"/>
      <c r="D5" s="690"/>
      <c r="E5" s="690"/>
      <c r="F5" s="694" t="s">
        <v>549</v>
      </c>
      <c r="G5" s="694"/>
      <c r="H5" s="690"/>
      <c r="I5" s="690"/>
      <c r="J5" s="695" t="s">
        <v>550</v>
      </c>
      <c r="K5" s="690" t="s">
        <v>554</v>
      </c>
      <c r="L5" s="690" t="s">
        <v>603</v>
      </c>
      <c r="M5" s="690" t="s">
        <v>548</v>
      </c>
      <c r="N5" s="690"/>
      <c r="O5" s="690"/>
      <c r="P5" s="690"/>
      <c r="Q5" s="690"/>
      <c r="R5" s="690" t="s">
        <v>547</v>
      </c>
      <c r="S5" s="690"/>
      <c r="T5" s="690"/>
      <c r="U5" s="690"/>
      <c r="V5" s="690"/>
      <c r="W5" s="690"/>
      <c r="X5" s="690"/>
      <c r="Y5" s="690"/>
      <c r="Z5" s="690"/>
    </row>
    <row r="6" spans="1:26" ht="38.25" customHeight="1">
      <c r="A6" s="688"/>
      <c r="B6" s="690"/>
      <c r="C6" s="690"/>
      <c r="D6" s="690"/>
      <c r="E6" s="690"/>
      <c r="F6" s="473" t="s">
        <v>551</v>
      </c>
      <c r="G6" s="326" t="s">
        <v>331</v>
      </c>
      <c r="H6" s="474" t="s">
        <v>552</v>
      </c>
      <c r="I6" s="474" t="s">
        <v>553</v>
      </c>
      <c r="J6" s="695"/>
      <c r="K6" s="690"/>
      <c r="L6" s="690"/>
      <c r="M6" s="474" t="s">
        <v>555</v>
      </c>
      <c r="N6" s="474" t="s">
        <v>557</v>
      </c>
      <c r="O6" s="474" t="s">
        <v>553</v>
      </c>
      <c r="P6" s="474" t="s">
        <v>554</v>
      </c>
      <c r="Q6" s="474" t="s">
        <v>579</v>
      </c>
      <c r="R6" s="474" t="s">
        <v>555</v>
      </c>
      <c r="S6" s="474" t="s">
        <v>557</v>
      </c>
      <c r="T6" s="474" t="s">
        <v>556</v>
      </c>
      <c r="U6" s="474" t="s">
        <v>641</v>
      </c>
      <c r="V6" s="474" t="s">
        <v>554</v>
      </c>
      <c r="W6" s="474" t="s">
        <v>579</v>
      </c>
      <c r="X6" s="474" t="s">
        <v>604</v>
      </c>
      <c r="Y6" s="474" t="s">
        <v>605</v>
      </c>
      <c r="Z6" s="510" t="s">
        <v>606</v>
      </c>
    </row>
    <row r="7" spans="1:26" ht="15" customHeight="1">
      <c r="A7" s="475">
        <v>1</v>
      </c>
      <c r="B7" s="698" t="s">
        <v>558</v>
      </c>
      <c r="C7" s="698"/>
      <c r="D7" s="698"/>
      <c r="E7" s="698"/>
      <c r="F7" s="476"/>
      <c r="G7" s="511"/>
      <c r="H7" s="477"/>
      <c r="I7" s="478">
        <f aca="true" t="shared" si="0" ref="I7:I35">SUM(F7:H7)</f>
        <v>0</v>
      </c>
      <c r="J7" s="479"/>
      <c r="K7" s="480"/>
      <c r="L7" s="481">
        <f>(I7+J7)-K7</f>
        <v>0</v>
      </c>
      <c r="M7" s="477"/>
      <c r="N7" s="477"/>
      <c r="O7" s="478">
        <f aca="true" t="shared" si="1" ref="O7:O35">SUM(M7:N7)</f>
        <v>0</v>
      </c>
      <c r="P7" s="480"/>
      <c r="Q7" s="481">
        <f aca="true" t="shared" si="2" ref="Q7:Q35">O7-P7</f>
        <v>0</v>
      </c>
      <c r="R7" s="477"/>
      <c r="S7" s="477"/>
      <c r="T7" s="477"/>
      <c r="U7" s="478">
        <f aca="true" t="shared" si="3" ref="U7:U22">SUM(R7:T7)</f>
        <v>0</v>
      </c>
      <c r="V7" s="480"/>
      <c r="W7" s="481">
        <f aca="true" t="shared" si="4" ref="W7:W35">U7-V7</f>
        <v>0</v>
      </c>
      <c r="X7" s="482"/>
      <c r="Y7" s="482"/>
      <c r="Z7" s="483"/>
    </row>
    <row r="8" spans="1:26" ht="15" customHeight="1">
      <c r="A8" s="484" t="s">
        <v>297</v>
      </c>
      <c r="B8" s="698" t="s">
        <v>559</v>
      </c>
      <c r="C8" s="698"/>
      <c r="D8" s="698"/>
      <c r="E8" s="698"/>
      <c r="F8" s="485"/>
      <c r="G8" s="512"/>
      <c r="H8" s="482"/>
      <c r="I8" s="478">
        <f t="shared" si="0"/>
        <v>0</v>
      </c>
      <c r="J8" s="486"/>
      <c r="K8" s="487"/>
      <c r="L8" s="481">
        <f aca="true" t="shared" si="5" ref="L8:L35">(I8+J8)-K8</f>
        <v>0</v>
      </c>
      <c r="M8" s="482"/>
      <c r="N8" s="482"/>
      <c r="O8" s="478">
        <f t="shared" si="1"/>
        <v>0</v>
      </c>
      <c r="P8" s="487"/>
      <c r="Q8" s="481">
        <f t="shared" si="2"/>
        <v>0</v>
      </c>
      <c r="R8" s="482"/>
      <c r="S8" s="482"/>
      <c r="T8" s="497"/>
      <c r="U8" s="478">
        <f t="shared" si="3"/>
        <v>0</v>
      </c>
      <c r="V8" s="487"/>
      <c r="W8" s="481">
        <f t="shared" si="4"/>
        <v>0</v>
      </c>
      <c r="X8" s="488"/>
      <c r="Y8" s="488"/>
      <c r="Z8" s="489"/>
    </row>
    <row r="9" spans="1:26" ht="15" customHeight="1">
      <c r="A9" s="475">
        <v>2</v>
      </c>
      <c r="B9" s="682" t="s">
        <v>560</v>
      </c>
      <c r="C9" s="682"/>
      <c r="D9" s="682"/>
      <c r="E9" s="682"/>
      <c r="F9" s="485"/>
      <c r="G9" s="512"/>
      <c r="H9" s="482"/>
      <c r="I9" s="478">
        <f t="shared" si="0"/>
        <v>0</v>
      </c>
      <c r="J9" s="486"/>
      <c r="K9" s="487"/>
      <c r="L9" s="481">
        <f t="shared" si="5"/>
        <v>0</v>
      </c>
      <c r="M9" s="482"/>
      <c r="N9" s="482"/>
      <c r="O9" s="478">
        <f t="shared" si="1"/>
        <v>0</v>
      </c>
      <c r="P9" s="487"/>
      <c r="Q9" s="481">
        <f t="shared" si="2"/>
        <v>0</v>
      </c>
      <c r="R9" s="482"/>
      <c r="S9" s="482"/>
      <c r="T9" s="482"/>
      <c r="U9" s="478">
        <f t="shared" si="3"/>
        <v>0</v>
      </c>
      <c r="V9" s="487"/>
      <c r="W9" s="481">
        <f t="shared" si="4"/>
        <v>0</v>
      </c>
      <c r="X9" s="488"/>
      <c r="Y9" s="488"/>
      <c r="Z9" s="489"/>
    </row>
    <row r="10" spans="1:26" ht="25.5" customHeight="1">
      <c r="A10" s="475" t="s">
        <v>298</v>
      </c>
      <c r="B10" s="682" t="s">
        <v>561</v>
      </c>
      <c r="C10" s="682"/>
      <c r="D10" s="682"/>
      <c r="E10" s="682"/>
      <c r="F10" s="485"/>
      <c r="G10" s="512"/>
      <c r="H10" s="482"/>
      <c r="I10" s="478">
        <f t="shared" si="0"/>
        <v>0</v>
      </c>
      <c r="J10" s="486"/>
      <c r="K10" s="487"/>
      <c r="L10" s="481">
        <f t="shared" si="5"/>
        <v>0</v>
      </c>
      <c r="M10" s="482"/>
      <c r="N10" s="482"/>
      <c r="O10" s="478">
        <f t="shared" si="1"/>
        <v>0</v>
      </c>
      <c r="P10" s="487"/>
      <c r="Q10" s="481">
        <f t="shared" si="2"/>
        <v>0</v>
      </c>
      <c r="R10" s="482"/>
      <c r="S10" s="482"/>
      <c r="T10" s="482"/>
      <c r="U10" s="478">
        <f t="shared" si="3"/>
        <v>0</v>
      </c>
      <c r="V10" s="487"/>
      <c r="W10" s="481">
        <f t="shared" si="4"/>
        <v>0</v>
      </c>
      <c r="X10" s="488"/>
      <c r="Y10" s="488"/>
      <c r="Z10" s="489"/>
    </row>
    <row r="11" spans="1:26" ht="15" customHeight="1">
      <c r="A11" s="475">
        <v>3</v>
      </c>
      <c r="B11" s="682" t="s">
        <v>562</v>
      </c>
      <c r="C11" s="682"/>
      <c r="D11" s="682"/>
      <c r="E11" s="682"/>
      <c r="F11" s="485"/>
      <c r="G11" s="512"/>
      <c r="H11" s="482">
        <v>2</v>
      </c>
      <c r="I11" s="478">
        <f t="shared" si="0"/>
        <v>2</v>
      </c>
      <c r="J11" s="486"/>
      <c r="K11" s="487">
        <v>3</v>
      </c>
      <c r="L11" s="481">
        <f t="shared" si="5"/>
        <v>-1</v>
      </c>
      <c r="M11" s="482">
        <v>3</v>
      </c>
      <c r="N11" s="482"/>
      <c r="O11" s="478">
        <f t="shared" si="1"/>
        <v>3</v>
      </c>
      <c r="P11" s="487">
        <v>3</v>
      </c>
      <c r="Q11" s="481">
        <f t="shared" si="2"/>
        <v>0</v>
      </c>
      <c r="R11" s="482"/>
      <c r="S11" s="482"/>
      <c r="T11" s="482"/>
      <c r="U11" s="478">
        <f t="shared" si="3"/>
        <v>0</v>
      </c>
      <c r="V11" s="487"/>
      <c r="W11" s="481">
        <f t="shared" si="4"/>
        <v>0</v>
      </c>
      <c r="X11" s="488"/>
      <c r="Y11" s="488"/>
      <c r="Z11" s="489"/>
    </row>
    <row r="12" spans="1:26" ht="15" customHeight="1">
      <c r="A12" s="475">
        <v>4</v>
      </c>
      <c r="B12" s="682" t="s">
        <v>563</v>
      </c>
      <c r="C12" s="682"/>
      <c r="D12" s="682"/>
      <c r="E12" s="682"/>
      <c r="F12" s="485">
        <v>3</v>
      </c>
      <c r="G12" s="512"/>
      <c r="H12" s="482">
        <v>8</v>
      </c>
      <c r="I12" s="478">
        <f t="shared" si="0"/>
        <v>11</v>
      </c>
      <c r="J12" s="486"/>
      <c r="K12" s="487">
        <v>19</v>
      </c>
      <c r="L12" s="481">
        <f t="shared" si="5"/>
        <v>-8</v>
      </c>
      <c r="M12" s="482">
        <v>16</v>
      </c>
      <c r="N12" s="482">
        <v>5</v>
      </c>
      <c r="O12" s="478">
        <f t="shared" si="1"/>
        <v>21</v>
      </c>
      <c r="P12" s="487">
        <v>28</v>
      </c>
      <c r="Q12" s="481">
        <f t="shared" si="2"/>
        <v>-7</v>
      </c>
      <c r="R12" s="482"/>
      <c r="S12" s="482"/>
      <c r="T12" s="482"/>
      <c r="U12" s="478">
        <f t="shared" si="3"/>
        <v>0</v>
      </c>
      <c r="V12" s="487"/>
      <c r="W12" s="481">
        <f t="shared" si="4"/>
        <v>0</v>
      </c>
      <c r="X12" s="488">
        <v>2</v>
      </c>
      <c r="Y12" s="488">
        <v>2</v>
      </c>
      <c r="Z12" s="489"/>
    </row>
    <row r="13" spans="1:26" ht="15" customHeight="1">
      <c r="A13" s="475">
        <v>5</v>
      </c>
      <c r="B13" s="682" t="s">
        <v>564</v>
      </c>
      <c r="C13" s="682"/>
      <c r="D13" s="682"/>
      <c r="E13" s="682"/>
      <c r="F13" s="485"/>
      <c r="G13" s="512"/>
      <c r="H13" s="482"/>
      <c r="I13" s="478">
        <f t="shared" si="0"/>
        <v>0</v>
      </c>
      <c r="J13" s="486"/>
      <c r="K13" s="487"/>
      <c r="L13" s="481">
        <f t="shared" si="5"/>
        <v>0</v>
      </c>
      <c r="M13" s="482"/>
      <c r="N13" s="482"/>
      <c r="O13" s="478">
        <f t="shared" si="1"/>
        <v>0</v>
      </c>
      <c r="P13" s="487"/>
      <c r="Q13" s="481">
        <f t="shared" si="2"/>
        <v>0</v>
      </c>
      <c r="R13" s="482"/>
      <c r="S13" s="482"/>
      <c r="T13" s="482"/>
      <c r="U13" s="478">
        <f t="shared" si="3"/>
        <v>0</v>
      </c>
      <c r="V13" s="487"/>
      <c r="W13" s="481">
        <f t="shared" si="4"/>
        <v>0</v>
      </c>
      <c r="X13" s="488"/>
      <c r="Y13" s="488"/>
      <c r="Z13" s="489"/>
    </row>
    <row r="14" spans="1:26" ht="15" customHeight="1">
      <c r="A14" s="475">
        <v>6</v>
      </c>
      <c r="B14" s="682" t="s">
        <v>565</v>
      </c>
      <c r="C14" s="682"/>
      <c r="D14" s="682"/>
      <c r="E14" s="682"/>
      <c r="F14" s="485"/>
      <c r="G14" s="512"/>
      <c r="H14" s="482"/>
      <c r="I14" s="478">
        <f t="shared" si="0"/>
        <v>0</v>
      </c>
      <c r="J14" s="486"/>
      <c r="K14" s="490"/>
      <c r="L14" s="481">
        <f t="shared" si="5"/>
        <v>0</v>
      </c>
      <c r="M14" s="482"/>
      <c r="N14" s="482"/>
      <c r="O14" s="478">
        <f t="shared" si="1"/>
        <v>0</v>
      </c>
      <c r="P14" s="487"/>
      <c r="Q14" s="481">
        <f t="shared" si="2"/>
        <v>0</v>
      </c>
      <c r="R14" s="482"/>
      <c r="S14" s="482"/>
      <c r="T14" s="482"/>
      <c r="U14" s="478">
        <f t="shared" si="3"/>
        <v>0</v>
      </c>
      <c r="V14" s="487"/>
      <c r="W14" s="481">
        <f t="shared" si="4"/>
        <v>0</v>
      </c>
      <c r="X14" s="488"/>
      <c r="Y14" s="488"/>
      <c r="Z14" s="489"/>
    </row>
    <row r="15" spans="1:26" ht="15" customHeight="1">
      <c r="A15" s="475">
        <v>7</v>
      </c>
      <c r="B15" s="682" t="s">
        <v>566</v>
      </c>
      <c r="C15" s="682"/>
      <c r="D15" s="682"/>
      <c r="E15" s="682"/>
      <c r="F15" s="485"/>
      <c r="G15" s="512"/>
      <c r="H15" s="482"/>
      <c r="I15" s="478">
        <f t="shared" si="0"/>
        <v>0</v>
      </c>
      <c r="J15" s="486"/>
      <c r="K15" s="509"/>
      <c r="L15" s="481">
        <f t="shared" si="5"/>
        <v>0</v>
      </c>
      <c r="M15" s="482"/>
      <c r="N15" s="482"/>
      <c r="O15" s="478">
        <f t="shared" si="1"/>
        <v>0</v>
      </c>
      <c r="P15" s="487"/>
      <c r="Q15" s="481">
        <f t="shared" si="2"/>
        <v>0</v>
      </c>
      <c r="R15" s="482"/>
      <c r="S15" s="482"/>
      <c r="T15" s="482"/>
      <c r="U15" s="478">
        <f t="shared" si="3"/>
        <v>0</v>
      </c>
      <c r="V15" s="487"/>
      <c r="W15" s="481">
        <f t="shared" si="4"/>
        <v>0</v>
      </c>
      <c r="X15" s="488"/>
      <c r="Y15" s="488"/>
      <c r="Z15" s="489"/>
    </row>
    <row r="16" spans="1:26" ht="15" customHeight="1">
      <c r="A16" s="475">
        <v>8</v>
      </c>
      <c r="B16" s="682" t="s">
        <v>567</v>
      </c>
      <c r="C16" s="682"/>
      <c r="D16" s="682"/>
      <c r="E16" s="682"/>
      <c r="F16" s="485"/>
      <c r="G16" s="512"/>
      <c r="H16" s="482">
        <v>1</v>
      </c>
      <c r="I16" s="478">
        <f t="shared" si="0"/>
        <v>1</v>
      </c>
      <c r="J16" s="486"/>
      <c r="K16" s="487">
        <v>2</v>
      </c>
      <c r="L16" s="481">
        <f t="shared" si="5"/>
        <v>-1</v>
      </c>
      <c r="M16" s="482">
        <v>1</v>
      </c>
      <c r="N16" s="482">
        <v>1</v>
      </c>
      <c r="O16" s="478">
        <f t="shared" si="1"/>
        <v>2</v>
      </c>
      <c r="P16" s="487">
        <v>3</v>
      </c>
      <c r="Q16" s="481">
        <f t="shared" si="2"/>
        <v>-1</v>
      </c>
      <c r="R16" s="482"/>
      <c r="S16" s="482"/>
      <c r="T16" s="482"/>
      <c r="U16" s="478">
        <f t="shared" si="3"/>
        <v>0</v>
      </c>
      <c r="V16" s="487"/>
      <c r="W16" s="481">
        <f t="shared" si="4"/>
        <v>0</v>
      </c>
      <c r="X16" s="488"/>
      <c r="Y16" s="488"/>
      <c r="Z16" s="489"/>
    </row>
    <row r="17" spans="1:30" s="469" customFormat="1" ht="15" customHeight="1">
      <c r="A17" s="475">
        <v>9</v>
      </c>
      <c r="B17" s="682" t="s">
        <v>607</v>
      </c>
      <c r="C17" s="682"/>
      <c r="D17" s="682"/>
      <c r="E17" s="682"/>
      <c r="F17" s="491"/>
      <c r="G17" s="512"/>
      <c r="H17" s="497"/>
      <c r="I17" s="478">
        <f t="shared" si="0"/>
        <v>0</v>
      </c>
      <c r="J17" s="492">
        <v>1</v>
      </c>
      <c r="K17" s="493">
        <v>2</v>
      </c>
      <c r="L17" s="481">
        <f t="shared" si="5"/>
        <v>-1</v>
      </c>
      <c r="M17" s="494">
        <v>7</v>
      </c>
      <c r="N17" s="494">
        <v>1</v>
      </c>
      <c r="O17" s="478">
        <f t="shared" si="1"/>
        <v>8</v>
      </c>
      <c r="P17" s="493">
        <v>10</v>
      </c>
      <c r="Q17" s="481">
        <f t="shared" si="2"/>
        <v>-2</v>
      </c>
      <c r="R17" s="494"/>
      <c r="S17" s="494"/>
      <c r="T17" s="494"/>
      <c r="U17" s="478">
        <f t="shared" si="3"/>
        <v>0</v>
      </c>
      <c r="V17" s="493"/>
      <c r="W17" s="481">
        <f t="shared" si="4"/>
        <v>0</v>
      </c>
      <c r="X17" s="495"/>
      <c r="Y17" s="495"/>
      <c r="Z17" s="496"/>
      <c r="AA17" s="464"/>
      <c r="AB17" s="464"/>
      <c r="AC17" s="464"/>
      <c r="AD17" s="464"/>
    </row>
    <row r="18" spans="1:26" ht="15" customHeight="1">
      <c r="A18" s="475" t="s">
        <v>299</v>
      </c>
      <c r="B18" s="684" t="s">
        <v>569</v>
      </c>
      <c r="C18" s="678" t="s">
        <v>570</v>
      </c>
      <c r="D18" s="678"/>
      <c r="E18" s="697"/>
      <c r="F18" s="485"/>
      <c r="G18" s="512"/>
      <c r="H18" s="482">
        <v>2</v>
      </c>
      <c r="I18" s="478">
        <f t="shared" si="0"/>
        <v>2</v>
      </c>
      <c r="J18" s="486"/>
      <c r="K18" s="487">
        <v>4</v>
      </c>
      <c r="L18" s="481">
        <f t="shared" si="5"/>
        <v>-2</v>
      </c>
      <c r="M18" s="482">
        <v>4</v>
      </c>
      <c r="N18" s="482"/>
      <c r="O18" s="478">
        <f t="shared" si="1"/>
        <v>4</v>
      </c>
      <c r="P18" s="487">
        <v>4</v>
      </c>
      <c r="Q18" s="481">
        <f t="shared" si="2"/>
        <v>0</v>
      </c>
      <c r="R18" s="482"/>
      <c r="S18" s="482"/>
      <c r="T18" s="482"/>
      <c r="U18" s="478">
        <f t="shared" si="3"/>
        <v>0</v>
      </c>
      <c r="V18" s="487"/>
      <c r="W18" s="481">
        <f t="shared" si="4"/>
        <v>0</v>
      </c>
      <c r="X18" s="488"/>
      <c r="Y18" s="488"/>
      <c r="Z18" s="489"/>
    </row>
    <row r="19" spans="1:26" ht="15" customHeight="1">
      <c r="A19" s="475" t="s">
        <v>300</v>
      </c>
      <c r="B19" s="684"/>
      <c r="C19" s="678" t="s">
        <v>571</v>
      </c>
      <c r="D19" s="678"/>
      <c r="E19" s="678"/>
      <c r="F19" s="485"/>
      <c r="G19" s="512"/>
      <c r="H19" s="482"/>
      <c r="I19" s="478">
        <f t="shared" si="0"/>
        <v>0</v>
      </c>
      <c r="J19" s="486"/>
      <c r="K19" s="487"/>
      <c r="L19" s="481">
        <f t="shared" si="5"/>
        <v>0</v>
      </c>
      <c r="M19" s="482"/>
      <c r="N19" s="482"/>
      <c r="O19" s="478">
        <f t="shared" si="1"/>
        <v>0</v>
      </c>
      <c r="P19" s="487"/>
      <c r="Q19" s="481">
        <f t="shared" si="2"/>
        <v>0</v>
      </c>
      <c r="R19" s="482"/>
      <c r="S19" s="482"/>
      <c r="T19" s="482"/>
      <c r="U19" s="478">
        <f t="shared" si="3"/>
        <v>0</v>
      </c>
      <c r="V19" s="487"/>
      <c r="W19" s="481">
        <f t="shared" si="4"/>
        <v>0</v>
      </c>
      <c r="X19" s="488"/>
      <c r="Y19" s="488"/>
      <c r="Z19" s="489"/>
    </row>
    <row r="20" spans="1:26" ht="15" customHeight="1">
      <c r="A20" s="475" t="s">
        <v>301</v>
      </c>
      <c r="B20" s="684"/>
      <c r="C20" s="678" t="s">
        <v>572</v>
      </c>
      <c r="D20" s="678"/>
      <c r="E20" s="678"/>
      <c r="F20" s="485"/>
      <c r="G20" s="512">
        <v>1</v>
      </c>
      <c r="H20" s="482">
        <v>2</v>
      </c>
      <c r="I20" s="478">
        <f t="shared" si="0"/>
        <v>3</v>
      </c>
      <c r="J20" s="486"/>
      <c r="K20" s="487">
        <v>3</v>
      </c>
      <c r="L20" s="481">
        <f t="shared" si="5"/>
        <v>0</v>
      </c>
      <c r="M20" s="482">
        <v>3</v>
      </c>
      <c r="N20" s="482"/>
      <c r="O20" s="478">
        <f t="shared" si="1"/>
        <v>3</v>
      </c>
      <c r="P20" s="487">
        <v>3</v>
      </c>
      <c r="Q20" s="481">
        <f t="shared" si="2"/>
        <v>0</v>
      </c>
      <c r="R20" s="482"/>
      <c r="S20" s="482"/>
      <c r="T20" s="482"/>
      <c r="U20" s="478">
        <f t="shared" si="3"/>
        <v>0</v>
      </c>
      <c r="V20" s="487"/>
      <c r="W20" s="481">
        <f t="shared" si="4"/>
        <v>0</v>
      </c>
      <c r="X20" s="488"/>
      <c r="Y20" s="488"/>
      <c r="Z20" s="489"/>
    </row>
    <row r="21" spans="1:26" ht="15" customHeight="1">
      <c r="A21" s="475" t="s">
        <v>302</v>
      </c>
      <c r="B21" s="684"/>
      <c r="C21" s="678" t="s">
        <v>573</v>
      </c>
      <c r="D21" s="678"/>
      <c r="E21" s="678"/>
      <c r="F21" s="485"/>
      <c r="G21" s="512"/>
      <c r="H21" s="482">
        <v>1</v>
      </c>
      <c r="I21" s="478">
        <f t="shared" si="0"/>
        <v>1</v>
      </c>
      <c r="J21" s="486"/>
      <c r="K21" s="487">
        <v>2</v>
      </c>
      <c r="L21" s="481">
        <f t="shared" si="5"/>
        <v>-1</v>
      </c>
      <c r="M21" s="482">
        <v>2</v>
      </c>
      <c r="N21" s="482">
        <v>1</v>
      </c>
      <c r="O21" s="478">
        <f t="shared" si="1"/>
        <v>3</v>
      </c>
      <c r="P21" s="487">
        <v>3</v>
      </c>
      <c r="Q21" s="481">
        <f t="shared" si="2"/>
        <v>0</v>
      </c>
      <c r="R21" s="482"/>
      <c r="S21" s="482"/>
      <c r="T21" s="482"/>
      <c r="U21" s="478">
        <f t="shared" si="3"/>
        <v>0</v>
      </c>
      <c r="V21" s="487"/>
      <c r="W21" s="481">
        <f t="shared" si="4"/>
        <v>0</v>
      </c>
      <c r="X21" s="488"/>
      <c r="Y21" s="488"/>
      <c r="Z21" s="489"/>
    </row>
    <row r="22" spans="1:26" ht="15" customHeight="1">
      <c r="A22" s="475" t="s">
        <v>303</v>
      </c>
      <c r="B22" s="684"/>
      <c r="C22" s="678" t="s">
        <v>574</v>
      </c>
      <c r="D22" s="678"/>
      <c r="E22" s="678"/>
      <c r="F22" s="485"/>
      <c r="G22" s="512"/>
      <c r="H22" s="482">
        <v>1</v>
      </c>
      <c r="I22" s="478">
        <f t="shared" si="0"/>
        <v>1</v>
      </c>
      <c r="J22" s="486"/>
      <c r="K22" s="487">
        <v>3</v>
      </c>
      <c r="L22" s="481">
        <f t="shared" si="5"/>
        <v>-2</v>
      </c>
      <c r="M22" s="482">
        <v>1</v>
      </c>
      <c r="N22" s="482"/>
      <c r="O22" s="478">
        <f t="shared" si="1"/>
        <v>1</v>
      </c>
      <c r="P22" s="487">
        <v>2</v>
      </c>
      <c r="Q22" s="481">
        <f t="shared" si="2"/>
        <v>-1</v>
      </c>
      <c r="R22" s="482"/>
      <c r="S22" s="482"/>
      <c r="T22" s="482">
        <v>3</v>
      </c>
      <c r="U22" s="478">
        <f t="shared" si="3"/>
        <v>3</v>
      </c>
      <c r="V22" s="487">
        <v>3</v>
      </c>
      <c r="W22" s="481">
        <f t="shared" si="4"/>
        <v>0</v>
      </c>
      <c r="X22" s="488"/>
      <c r="Y22" s="488"/>
      <c r="Z22" s="489"/>
    </row>
    <row r="23" spans="1:26" ht="20.25" customHeight="1">
      <c r="A23" s="475" t="s">
        <v>304</v>
      </c>
      <c r="B23" s="684"/>
      <c r="C23" s="678" t="s">
        <v>568</v>
      </c>
      <c r="D23" s="678"/>
      <c r="E23" s="678"/>
      <c r="F23" s="485"/>
      <c r="G23" s="512"/>
      <c r="H23" s="482">
        <v>2</v>
      </c>
      <c r="I23" s="478">
        <f>SUM(F23:H23)</f>
        <v>2</v>
      </c>
      <c r="J23" s="486"/>
      <c r="K23" s="487">
        <v>3</v>
      </c>
      <c r="L23" s="481">
        <f t="shared" si="5"/>
        <v>-1</v>
      </c>
      <c r="M23" s="482">
        <v>3</v>
      </c>
      <c r="N23" s="482">
        <v>4</v>
      </c>
      <c r="O23" s="478">
        <f>SUM(M23:N23)</f>
        <v>7</v>
      </c>
      <c r="P23" s="487">
        <v>12</v>
      </c>
      <c r="Q23" s="481">
        <f>O23-P23</f>
        <v>-5</v>
      </c>
      <c r="R23" s="482"/>
      <c r="S23" s="482"/>
      <c r="T23" s="482"/>
      <c r="U23" s="478">
        <f>SUM(R23:T23)</f>
        <v>0</v>
      </c>
      <c r="V23" s="487"/>
      <c r="W23" s="481">
        <f>U23-V23</f>
        <v>0</v>
      </c>
      <c r="X23" s="488"/>
      <c r="Y23" s="488"/>
      <c r="Z23" s="489"/>
    </row>
    <row r="24" spans="1:26" ht="15" customHeight="1">
      <c r="A24" s="475" t="s">
        <v>305</v>
      </c>
      <c r="B24" s="684"/>
      <c r="C24" s="678" t="s">
        <v>642</v>
      </c>
      <c r="D24" s="678"/>
      <c r="E24" s="678"/>
      <c r="F24" s="485"/>
      <c r="G24" s="512"/>
      <c r="H24" s="482"/>
      <c r="I24" s="478">
        <f t="shared" si="0"/>
        <v>0</v>
      </c>
      <c r="J24" s="486"/>
      <c r="K24" s="487"/>
      <c r="L24" s="481">
        <f t="shared" si="5"/>
        <v>0</v>
      </c>
      <c r="M24" s="482"/>
      <c r="N24" s="482"/>
      <c r="O24" s="478">
        <f t="shared" si="1"/>
        <v>0</v>
      </c>
      <c r="P24" s="487"/>
      <c r="Q24" s="481">
        <f t="shared" si="2"/>
        <v>0</v>
      </c>
      <c r="R24" s="482"/>
      <c r="S24" s="482"/>
      <c r="T24" s="482"/>
      <c r="U24" s="478">
        <f>SUM(R24:T24)</f>
        <v>0</v>
      </c>
      <c r="V24" s="487"/>
      <c r="W24" s="481">
        <f t="shared" si="4"/>
        <v>0</v>
      </c>
      <c r="X24" s="488"/>
      <c r="Y24" s="488"/>
      <c r="Z24" s="489"/>
    </row>
    <row r="25" spans="1:26" ht="15" customHeight="1">
      <c r="A25" s="475">
        <v>11</v>
      </c>
      <c r="B25" s="682" t="s">
        <v>575</v>
      </c>
      <c r="C25" s="682"/>
      <c r="D25" s="682"/>
      <c r="E25" s="682"/>
      <c r="F25" s="485"/>
      <c r="G25" s="512"/>
      <c r="H25" s="482"/>
      <c r="I25" s="478">
        <f t="shared" si="0"/>
        <v>0</v>
      </c>
      <c r="J25" s="486"/>
      <c r="K25" s="487"/>
      <c r="L25" s="481">
        <f t="shared" si="5"/>
        <v>0</v>
      </c>
      <c r="M25" s="497"/>
      <c r="N25" s="497"/>
      <c r="O25" s="478">
        <f t="shared" si="1"/>
        <v>0</v>
      </c>
      <c r="P25" s="487"/>
      <c r="Q25" s="481">
        <f t="shared" si="2"/>
        <v>0</v>
      </c>
      <c r="R25" s="497"/>
      <c r="S25" s="482"/>
      <c r="T25" s="482"/>
      <c r="U25" s="478">
        <f>SUM(R25:T25)</f>
        <v>0</v>
      </c>
      <c r="V25" s="487"/>
      <c r="W25" s="481">
        <f t="shared" si="4"/>
        <v>0</v>
      </c>
      <c r="X25" s="488"/>
      <c r="Y25" s="488"/>
      <c r="Z25" s="489"/>
    </row>
    <row r="26" spans="1:26" ht="15" customHeight="1">
      <c r="A26" s="475">
        <v>12</v>
      </c>
      <c r="B26" s="683" t="s">
        <v>608</v>
      </c>
      <c r="C26" s="683"/>
      <c r="D26" s="683"/>
      <c r="E26" s="683"/>
      <c r="F26" s="485"/>
      <c r="G26" s="512"/>
      <c r="H26" s="482"/>
      <c r="I26" s="478">
        <f t="shared" si="0"/>
        <v>0</v>
      </c>
      <c r="J26" s="486"/>
      <c r="K26" s="487"/>
      <c r="L26" s="481">
        <f t="shared" si="5"/>
        <v>0</v>
      </c>
      <c r="M26" s="497"/>
      <c r="N26" s="497"/>
      <c r="O26" s="478">
        <f t="shared" si="1"/>
        <v>0</v>
      </c>
      <c r="P26" s="487"/>
      <c r="Q26" s="481">
        <f t="shared" si="2"/>
        <v>0</v>
      </c>
      <c r="R26" s="482"/>
      <c r="S26" s="482"/>
      <c r="T26" s="482"/>
      <c r="U26" s="478">
        <f>SUM(R26:T26)</f>
        <v>0</v>
      </c>
      <c r="V26" s="487"/>
      <c r="W26" s="481">
        <f t="shared" si="4"/>
        <v>0</v>
      </c>
      <c r="X26" s="488"/>
      <c r="Y26" s="488"/>
      <c r="Z26" s="489"/>
    </row>
    <row r="27" spans="1:26" ht="15" customHeight="1">
      <c r="A27" s="475"/>
      <c r="B27" s="685" t="s">
        <v>332</v>
      </c>
      <c r="C27" s="685"/>
      <c r="D27" s="507" t="s">
        <v>646</v>
      </c>
      <c r="E27" s="507" t="s">
        <v>647</v>
      </c>
      <c r="F27" s="491"/>
      <c r="G27" s="512"/>
      <c r="H27" s="494"/>
      <c r="I27" s="498"/>
      <c r="J27" s="498"/>
      <c r="K27" s="493"/>
      <c r="L27" s="498"/>
      <c r="M27" s="497"/>
      <c r="N27" s="497"/>
      <c r="O27" s="498"/>
      <c r="P27" s="493"/>
      <c r="Q27" s="498"/>
      <c r="R27" s="494"/>
      <c r="S27" s="494"/>
      <c r="T27" s="494"/>
      <c r="U27" s="498"/>
      <c r="V27" s="493"/>
      <c r="W27" s="498"/>
      <c r="X27" s="495"/>
      <c r="Y27" s="495"/>
      <c r="Z27" s="496"/>
    </row>
    <row r="28" spans="1:26" ht="15" customHeight="1">
      <c r="A28" s="475">
        <v>13</v>
      </c>
      <c r="B28" s="499" t="s">
        <v>648</v>
      </c>
      <c r="C28" s="508"/>
      <c r="D28" s="508"/>
      <c r="E28" s="508"/>
      <c r="F28" s="485"/>
      <c r="G28" s="512"/>
      <c r="H28" s="482"/>
      <c r="I28" s="478">
        <f t="shared" si="0"/>
        <v>0</v>
      </c>
      <c r="J28" s="486"/>
      <c r="K28" s="487"/>
      <c r="L28" s="481">
        <f t="shared" si="5"/>
        <v>0</v>
      </c>
      <c r="M28" s="497"/>
      <c r="N28" s="497"/>
      <c r="O28" s="478">
        <f t="shared" si="1"/>
        <v>0</v>
      </c>
      <c r="P28" s="487"/>
      <c r="Q28" s="481">
        <f t="shared" si="2"/>
        <v>0</v>
      </c>
      <c r="R28" s="482"/>
      <c r="S28" s="482"/>
      <c r="T28" s="482"/>
      <c r="U28" s="478">
        <f aca="true" t="shared" si="6" ref="U28:U35">SUM(R28:T28)</f>
        <v>0</v>
      </c>
      <c r="V28" s="487"/>
      <c r="W28" s="481">
        <f t="shared" si="4"/>
        <v>0</v>
      </c>
      <c r="X28" s="488"/>
      <c r="Y28" s="488"/>
      <c r="Z28" s="489"/>
    </row>
    <row r="29" spans="1:26" ht="15" customHeight="1">
      <c r="A29" s="475">
        <v>14</v>
      </c>
      <c r="B29" s="499" t="s">
        <v>576</v>
      </c>
      <c r="C29" s="500"/>
      <c r="D29" s="500"/>
      <c r="E29" s="500"/>
      <c r="F29" s="485"/>
      <c r="G29" s="512"/>
      <c r="H29" s="482"/>
      <c r="I29" s="478">
        <f t="shared" si="0"/>
        <v>0</v>
      </c>
      <c r="J29" s="486"/>
      <c r="K29" s="487"/>
      <c r="L29" s="481">
        <f t="shared" si="5"/>
        <v>0</v>
      </c>
      <c r="M29" s="497"/>
      <c r="N29" s="497"/>
      <c r="O29" s="478">
        <f t="shared" si="1"/>
        <v>0</v>
      </c>
      <c r="P29" s="487"/>
      <c r="Q29" s="481">
        <f t="shared" si="2"/>
        <v>0</v>
      </c>
      <c r="R29" s="482"/>
      <c r="S29" s="482"/>
      <c r="T29" s="482"/>
      <c r="U29" s="478">
        <f t="shared" si="6"/>
        <v>0</v>
      </c>
      <c r="V29" s="487"/>
      <c r="W29" s="481">
        <f t="shared" si="4"/>
        <v>0</v>
      </c>
      <c r="X29" s="488"/>
      <c r="Y29" s="488"/>
      <c r="Z29" s="489"/>
    </row>
    <row r="30" spans="1:26" ht="15" customHeight="1">
      <c r="A30" s="475">
        <v>15</v>
      </c>
      <c r="B30" s="499" t="s">
        <v>577</v>
      </c>
      <c r="C30" s="500"/>
      <c r="D30" s="500"/>
      <c r="E30" s="500"/>
      <c r="F30" s="485"/>
      <c r="G30" s="512"/>
      <c r="H30" s="482"/>
      <c r="I30" s="478">
        <f t="shared" si="0"/>
        <v>0</v>
      </c>
      <c r="J30" s="486"/>
      <c r="K30" s="487"/>
      <c r="L30" s="481">
        <f t="shared" si="5"/>
        <v>0</v>
      </c>
      <c r="M30" s="497"/>
      <c r="N30" s="497"/>
      <c r="O30" s="478">
        <f t="shared" si="1"/>
        <v>0</v>
      </c>
      <c r="P30" s="487"/>
      <c r="Q30" s="481">
        <f t="shared" si="2"/>
        <v>0</v>
      </c>
      <c r="R30" s="482"/>
      <c r="S30" s="482"/>
      <c r="T30" s="482"/>
      <c r="U30" s="478">
        <f t="shared" si="6"/>
        <v>0</v>
      </c>
      <c r="V30" s="487"/>
      <c r="W30" s="481">
        <f t="shared" si="4"/>
        <v>0</v>
      </c>
      <c r="X30" s="488"/>
      <c r="Y30" s="488"/>
      <c r="Z30" s="489"/>
    </row>
    <row r="31" spans="1:26" ht="15" customHeight="1">
      <c r="A31" s="475">
        <v>16</v>
      </c>
      <c r="B31" s="682" t="s">
        <v>609</v>
      </c>
      <c r="C31" s="682"/>
      <c r="D31" s="682"/>
      <c r="E31" s="682"/>
      <c r="F31" s="485"/>
      <c r="G31" s="512"/>
      <c r="H31" s="482">
        <v>1</v>
      </c>
      <c r="I31" s="478">
        <f t="shared" si="0"/>
        <v>1</v>
      </c>
      <c r="J31" s="486"/>
      <c r="K31" s="501">
        <v>1</v>
      </c>
      <c r="L31" s="481">
        <f t="shared" si="5"/>
        <v>0</v>
      </c>
      <c r="M31" s="497"/>
      <c r="N31" s="497">
        <v>1</v>
      </c>
      <c r="O31" s="478">
        <f t="shared" si="1"/>
        <v>1</v>
      </c>
      <c r="P31" s="487">
        <v>1</v>
      </c>
      <c r="Q31" s="481">
        <f t="shared" si="2"/>
        <v>0</v>
      </c>
      <c r="R31" s="482"/>
      <c r="S31" s="482"/>
      <c r="T31" s="482"/>
      <c r="U31" s="478">
        <f t="shared" si="6"/>
        <v>0</v>
      </c>
      <c r="V31" s="487"/>
      <c r="W31" s="481">
        <f t="shared" si="4"/>
        <v>0</v>
      </c>
      <c r="X31" s="488"/>
      <c r="Y31" s="488"/>
      <c r="Z31" s="489"/>
    </row>
    <row r="32" spans="1:26" ht="15" customHeight="1">
      <c r="A32" s="474" t="s">
        <v>333</v>
      </c>
      <c r="B32" s="684" t="s">
        <v>610</v>
      </c>
      <c r="C32" s="502" t="s">
        <v>578</v>
      </c>
      <c r="D32" s="502"/>
      <c r="E32" s="502"/>
      <c r="F32" s="485"/>
      <c r="G32" s="512">
        <v>2</v>
      </c>
      <c r="H32" s="482"/>
      <c r="I32" s="478">
        <f t="shared" si="0"/>
        <v>2</v>
      </c>
      <c r="J32" s="486"/>
      <c r="K32" s="487"/>
      <c r="L32" s="481">
        <f t="shared" si="5"/>
        <v>2</v>
      </c>
      <c r="M32" s="497"/>
      <c r="N32" s="497"/>
      <c r="O32" s="478">
        <f t="shared" si="1"/>
        <v>0</v>
      </c>
      <c r="P32" s="487"/>
      <c r="Q32" s="481">
        <f t="shared" si="2"/>
        <v>0</v>
      </c>
      <c r="R32" s="482"/>
      <c r="S32" s="482"/>
      <c r="T32" s="482"/>
      <c r="U32" s="478">
        <f t="shared" si="6"/>
        <v>0</v>
      </c>
      <c r="V32" s="487"/>
      <c r="W32" s="481">
        <f t="shared" si="4"/>
        <v>0</v>
      </c>
      <c r="X32" s="488">
        <v>3</v>
      </c>
      <c r="Y32" s="488">
        <v>2</v>
      </c>
      <c r="Z32" s="489"/>
    </row>
    <row r="33" spans="1:26" ht="15" customHeight="1">
      <c r="A33" s="474" t="s">
        <v>334</v>
      </c>
      <c r="B33" s="684"/>
      <c r="C33" s="678" t="s">
        <v>572</v>
      </c>
      <c r="D33" s="678"/>
      <c r="E33" s="678"/>
      <c r="F33" s="485"/>
      <c r="G33" s="512"/>
      <c r="H33" s="482"/>
      <c r="I33" s="478">
        <f t="shared" si="0"/>
        <v>0</v>
      </c>
      <c r="J33" s="486"/>
      <c r="K33" s="487"/>
      <c r="L33" s="481">
        <f t="shared" si="5"/>
        <v>0</v>
      </c>
      <c r="M33" s="482"/>
      <c r="N33" s="482"/>
      <c r="O33" s="478">
        <f t="shared" si="1"/>
        <v>0</v>
      </c>
      <c r="P33" s="487"/>
      <c r="Q33" s="481">
        <f t="shared" si="2"/>
        <v>0</v>
      </c>
      <c r="R33" s="482"/>
      <c r="S33" s="482"/>
      <c r="T33" s="482"/>
      <c r="U33" s="478">
        <f t="shared" si="6"/>
        <v>0</v>
      </c>
      <c r="V33" s="487"/>
      <c r="W33" s="481">
        <f t="shared" si="4"/>
        <v>0</v>
      </c>
      <c r="X33" s="488"/>
      <c r="Y33" s="488"/>
      <c r="Z33" s="489"/>
    </row>
    <row r="34" spans="1:26" ht="15" customHeight="1">
      <c r="A34" s="474" t="s">
        <v>335</v>
      </c>
      <c r="B34" s="684"/>
      <c r="C34" s="678" t="s">
        <v>573</v>
      </c>
      <c r="D34" s="678"/>
      <c r="E34" s="678"/>
      <c r="F34" s="485"/>
      <c r="G34" s="512"/>
      <c r="H34" s="482"/>
      <c r="I34" s="478">
        <f t="shared" si="0"/>
        <v>0</v>
      </c>
      <c r="J34" s="486"/>
      <c r="K34" s="487"/>
      <c r="L34" s="481">
        <f t="shared" si="5"/>
        <v>0</v>
      </c>
      <c r="M34" s="482"/>
      <c r="N34" s="482"/>
      <c r="O34" s="478">
        <f t="shared" si="1"/>
        <v>0</v>
      </c>
      <c r="P34" s="487"/>
      <c r="Q34" s="481">
        <f t="shared" si="2"/>
        <v>0</v>
      </c>
      <c r="R34" s="482"/>
      <c r="S34" s="482"/>
      <c r="T34" s="482"/>
      <c r="U34" s="478">
        <f t="shared" si="6"/>
        <v>0</v>
      </c>
      <c r="V34" s="487"/>
      <c r="W34" s="481">
        <f t="shared" si="4"/>
        <v>0</v>
      </c>
      <c r="X34" s="488"/>
      <c r="Y34" s="488"/>
      <c r="Z34" s="489"/>
    </row>
    <row r="35" spans="1:26" ht="15" customHeight="1">
      <c r="A35" s="474" t="s">
        <v>336</v>
      </c>
      <c r="B35" s="684"/>
      <c r="C35" s="678" t="s">
        <v>574</v>
      </c>
      <c r="D35" s="678"/>
      <c r="E35" s="678"/>
      <c r="F35" s="485"/>
      <c r="G35" s="512"/>
      <c r="H35" s="482"/>
      <c r="I35" s="478">
        <f t="shared" si="0"/>
        <v>0</v>
      </c>
      <c r="J35" s="486"/>
      <c r="K35" s="487"/>
      <c r="L35" s="481">
        <f t="shared" si="5"/>
        <v>0</v>
      </c>
      <c r="M35" s="482"/>
      <c r="N35" s="482"/>
      <c r="O35" s="478">
        <f t="shared" si="1"/>
        <v>0</v>
      </c>
      <c r="P35" s="487"/>
      <c r="Q35" s="481">
        <f t="shared" si="2"/>
        <v>0</v>
      </c>
      <c r="R35" s="482"/>
      <c r="S35" s="482"/>
      <c r="T35" s="482"/>
      <c r="U35" s="478">
        <f t="shared" si="6"/>
        <v>0</v>
      </c>
      <c r="V35" s="487"/>
      <c r="W35" s="481">
        <f t="shared" si="4"/>
        <v>0</v>
      </c>
      <c r="X35" s="488"/>
      <c r="Y35" s="488"/>
      <c r="Z35" s="489"/>
    </row>
    <row r="36" spans="1:26" ht="15" customHeight="1">
      <c r="A36" s="679" t="s">
        <v>546</v>
      </c>
      <c r="B36" s="680"/>
      <c r="C36" s="680"/>
      <c r="D36" s="680"/>
      <c r="E36" s="681"/>
      <c r="F36" s="503">
        <f aca="true" t="shared" si="7" ref="F36:Z36">SUM(F7:F35)</f>
        <v>3</v>
      </c>
      <c r="G36" s="513">
        <f t="shared" si="7"/>
        <v>3</v>
      </c>
      <c r="H36" s="504">
        <f t="shared" si="7"/>
        <v>20</v>
      </c>
      <c r="I36" s="504">
        <f t="shared" si="7"/>
        <v>26</v>
      </c>
      <c r="J36" s="504">
        <f t="shared" si="7"/>
        <v>1</v>
      </c>
      <c r="K36" s="504">
        <f t="shared" si="7"/>
        <v>42</v>
      </c>
      <c r="L36" s="505">
        <f t="shared" si="7"/>
        <v>-15</v>
      </c>
      <c r="M36" s="504">
        <f t="shared" si="7"/>
        <v>40</v>
      </c>
      <c r="N36" s="504">
        <f t="shared" si="7"/>
        <v>13</v>
      </c>
      <c r="O36" s="504">
        <f t="shared" si="7"/>
        <v>53</v>
      </c>
      <c r="P36" s="504">
        <f t="shared" si="7"/>
        <v>69</v>
      </c>
      <c r="Q36" s="505">
        <f t="shared" si="7"/>
        <v>-16</v>
      </c>
      <c r="R36" s="504">
        <f t="shared" si="7"/>
        <v>0</v>
      </c>
      <c r="S36" s="504">
        <f t="shared" si="7"/>
        <v>0</v>
      </c>
      <c r="T36" s="504">
        <f t="shared" si="7"/>
        <v>3</v>
      </c>
      <c r="U36" s="504">
        <f t="shared" si="7"/>
        <v>3</v>
      </c>
      <c r="V36" s="504">
        <f t="shared" si="7"/>
        <v>3</v>
      </c>
      <c r="W36" s="505">
        <f t="shared" si="7"/>
        <v>0</v>
      </c>
      <c r="X36" s="504">
        <f t="shared" si="7"/>
        <v>5</v>
      </c>
      <c r="Y36" s="504">
        <f t="shared" si="7"/>
        <v>4</v>
      </c>
      <c r="Z36" s="504">
        <f t="shared" si="7"/>
        <v>0</v>
      </c>
    </row>
    <row r="37" spans="1:26" ht="18.75" customHeight="1">
      <c r="A37" s="677" t="s">
        <v>611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</row>
    <row r="38" spans="1:12" ht="13.5" customHeight="1">
      <c r="A38" s="468" t="s">
        <v>337</v>
      </c>
      <c r="B38" s="468"/>
      <c r="C38" s="468"/>
      <c r="D38" s="468"/>
      <c r="E38" s="468"/>
      <c r="F38" s="506"/>
      <c r="G38" s="468"/>
      <c r="H38" s="468"/>
      <c r="I38" s="468"/>
      <c r="J38" s="468"/>
      <c r="K38" s="468"/>
      <c r="L38" s="468"/>
    </row>
    <row r="39" ht="33" customHeight="1">
      <c r="F39" s="468"/>
    </row>
    <row r="40" ht="33" customHeight="1">
      <c r="F40" s="468"/>
    </row>
    <row r="41" ht="33" customHeight="1">
      <c r="F41" s="468"/>
    </row>
    <row r="42" ht="33" customHeight="1">
      <c r="F42" s="468"/>
    </row>
  </sheetData>
  <sheetProtection formatCells="0" formatColumns="0" formatRows="0" insertColumns="0" insertRows="0"/>
  <mergeCells count="41">
    <mergeCell ref="A2:N2"/>
    <mergeCell ref="B16:E16"/>
    <mergeCell ref="B17:E17"/>
    <mergeCell ref="B12:E12"/>
    <mergeCell ref="C18:E18"/>
    <mergeCell ref="B7:E7"/>
    <mergeCell ref="B8:E8"/>
    <mergeCell ref="B9:E9"/>
    <mergeCell ref="B10:E10"/>
    <mergeCell ref="F5:I5"/>
    <mergeCell ref="M5:Q5"/>
    <mergeCell ref="J5:J6"/>
    <mergeCell ref="R5:W5"/>
    <mergeCell ref="L5:L6"/>
    <mergeCell ref="K5:K6"/>
    <mergeCell ref="B27:C27"/>
    <mergeCell ref="C33:E33"/>
    <mergeCell ref="B31:E31"/>
    <mergeCell ref="B32:B35"/>
    <mergeCell ref="C35:E35"/>
    <mergeCell ref="A1:Z1"/>
    <mergeCell ref="A4:A6"/>
    <mergeCell ref="B4:E6"/>
    <mergeCell ref="F4:W4"/>
    <mergeCell ref="X4:Z5"/>
    <mergeCell ref="C19:E19"/>
    <mergeCell ref="C20:E20"/>
    <mergeCell ref="C22:E22"/>
    <mergeCell ref="C23:E23"/>
    <mergeCell ref="B13:E13"/>
    <mergeCell ref="B14:E14"/>
    <mergeCell ref="A37:Z37"/>
    <mergeCell ref="C24:E24"/>
    <mergeCell ref="A36:E36"/>
    <mergeCell ref="B25:E25"/>
    <mergeCell ref="B26:E26"/>
    <mergeCell ref="B11:E11"/>
    <mergeCell ref="B15:E15"/>
    <mergeCell ref="B18:B24"/>
    <mergeCell ref="C21:E21"/>
    <mergeCell ref="C34:E34"/>
  </mergeCells>
  <printOptions/>
  <pageMargins left="0.236220472440945" right="0.236220472440945" top="0.236220472440945" bottom="0.236220472440945" header="0.511811023622047" footer="0.511811023622047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3.140625" style="127" customWidth="1"/>
    <col min="2" max="2" width="6.57421875" style="127" bestFit="1" customWidth="1"/>
    <col min="3" max="3" width="7.421875" style="127" customWidth="1"/>
    <col min="4" max="4" width="6.7109375" style="127" customWidth="1"/>
    <col min="5" max="5" width="6.28125" style="127" bestFit="1" customWidth="1"/>
    <col min="6" max="6" width="8.28125" style="127" customWidth="1"/>
    <col min="7" max="7" width="6.28125" style="127" bestFit="1" customWidth="1"/>
    <col min="8" max="8" width="8.00390625" style="127" customWidth="1"/>
    <col min="9" max="9" width="7.57421875" style="127" customWidth="1"/>
    <col min="10" max="10" width="7.57421875" style="127" bestFit="1" customWidth="1"/>
    <col min="11" max="11" width="7.7109375" style="127" customWidth="1"/>
    <col min="12" max="12" width="7.00390625" style="127" customWidth="1"/>
    <col min="13" max="13" width="6.421875" style="127" customWidth="1"/>
    <col min="14" max="14" width="7.00390625" style="127" customWidth="1"/>
    <col min="15" max="15" width="8.00390625" style="127" customWidth="1"/>
    <col min="16" max="16" width="7.8515625" style="127" customWidth="1"/>
    <col min="17" max="16384" width="9.140625" style="127" customWidth="1"/>
  </cols>
  <sheetData>
    <row r="1" spans="1:13" ht="16.5" customHeight="1">
      <c r="A1" s="126" t="s">
        <v>760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 customHeight="1">
      <c r="A2" s="104" t="s">
        <v>814</v>
      </c>
      <c r="C2" s="133"/>
      <c r="D2" s="258"/>
      <c r="E2" s="258"/>
      <c r="F2" s="258"/>
      <c r="G2" s="258"/>
      <c r="J2" s="128"/>
      <c r="K2" s="128"/>
      <c r="M2" s="129"/>
    </row>
    <row r="3" spans="1:16" ht="16.5" customHeight="1">
      <c r="A3" s="130"/>
      <c r="B3" s="130"/>
      <c r="C3" s="130"/>
      <c r="D3" s="130"/>
      <c r="E3" s="130"/>
      <c r="F3" s="131"/>
      <c r="J3" s="132"/>
      <c r="K3" s="132"/>
      <c r="L3" s="132"/>
      <c r="P3" s="129" t="s">
        <v>643</v>
      </c>
    </row>
    <row r="4" spans="1:16" ht="18.75" customHeight="1">
      <c r="A4" s="700" t="s">
        <v>687</v>
      </c>
      <c r="B4" s="702" t="s">
        <v>329</v>
      </c>
      <c r="C4" s="687"/>
      <c r="D4" s="687"/>
      <c r="E4" s="703"/>
      <c r="F4" s="704"/>
      <c r="G4" s="692"/>
      <c r="H4" s="693"/>
      <c r="I4" s="693"/>
      <c r="J4" s="693"/>
      <c r="K4" s="693"/>
      <c r="L4" s="693"/>
      <c r="M4" s="693"/>
      <c r="N4" s="690" t="s">
        <v>330</v>
      </c>
      <c r="O4" s="690"/>
      <c r="P4" s="690"/>
    </row>
    <row r="5" spans="1:16" ht="22.5" customHeight="1">
      <c r="A5" s="701"/>
      <c r="B5" s="705" t="s">
        <v>613</v>
      </c>
      <c r="C5" s="706"/>
      <c r="D5" s="706"/>
      <c r="E5" s="707"/>
      <c r="F5" s="699" t="s">
        <v>554</v>
      </c>
      <c r="G5" s="705" t="s">
        <v>603</v>
      </c>
      <c r="H5" s="699" t="s">
        <v>338</v>
      </c>
      <c r="I5" s="699" t="s">
        <v>339</v>
      </c>
      <c r="J5" s="699" t="s">
        <v>554</v>
      </c>
      <c r="K5" s="699"/>
      <c r="L5" s="699" t="s">
        <v>306</v>
      </c>
      <c r="M5" s="699" t="s">
        <v>307</v>
      </c>
      <c r="N5" s="690"/>
      <c r="O5" s="690"/>
      <c r="P5" s="690"/>
    </row>
    <row r="6" spans="1:16" ht="56.25">
      <c r="A6" s="701"/>
      <c r="B6" s="399" t="s">
        <v>613</v>
      </c>
      <c r="C6" s="400" t="s">
        <v>331</v>
      </c>
      <c r="D6" s="400" t="s">
        <v>552</v>
      </c>
      <c r="E6" s="401" t="s">
        <v>553</v>
      </c>
      <c r="F6" s="699"/>
      <c r="G6" s="705"/>
      <c r="H6" s="699"/>
      <c r="I6" s="699"/>
      <c r="J6" s="400" t="s">
        <v>338</v>
      </c>
      <c r="K6" s="400" t="s">
        <v>339</v>
      </c>
      <c r="L6" s="699"/>
      <c r="M6" s="699"/>
      <c r="N6" s="400" t="s">
        <v>613</v>
      </c>
      <c r="O6" s="400" t="s">
        <v>338</v>
      </c>
      <c r="P6" s="400" t="s">
        <v>339</v>
      </c>
    </row>
    <row r="7" spans="1:16" ht="24.75" customHeight="1">
      <c r="A7" s="259" t="s">
        <v>614</v>
      </c>
      <c r="B7" s="444"/>
      <c r="C7" s="514"/>
      <c r="D7" s="445"/>
      <c r="E7" s="446">
        <f>SUM(B7:D7)</f>
        <v>0</v>
      </c>
      <c r="F7" s="447"/>
      <c r="G7" s="448">
        <f>E7-F7</f>
        <v>0</v>
      </c>
      <c r="H7" s="445"/>
      <c r="I7" s="445"/>
      <c r="J7" s="449"/>
      <c r="K7" s="449"/>
      <c r="L7" s="450">
        <f>H7-J7</f>
        <v>0</v>
      </c>
      <c r="M7" s="450">
        <f>I7-K7</f>
        <v>0</v>
      </c>
      <c r="N7" s="451"/>
      <c r="O7" s="451"/>
      <c r="P7" s="452"/>
    </row>
    <row r="8" spans="1:16" ht="24.75" customHeight="1">
      <c r="A8" s="259" t="s">
        <v>580</v>
      </c>
      <c r="B8" s="453"/>
      <c r="C8" s="515"/>
      <c r="D8" s="451"/>
      <c r="E8" s="446">
        <f aca="true" t="shared" si="0" ref="E8:E15">SUM(B8:D8)</f>
        <v>0</v>
      </c>
      <c r="F8" s="454"/>
      <c r="G8" s="448">
        <f aca="true" t="shared" si="1" ref="G8:G14">E8-F8</f>
        <v>0</v>
      </c>
      <c r="H8" s="451"/>
      <c r="I8" s="451"/>
      <c r="J8" s="455"/>
      <c r="K8" s="455"/>
      <c r="L8" s="450">
        <f aca="true" t="shared" si="2" ref="L8:L14">H8-J8</f>
        <v>0</v>
      </c>
      <c r="M8" s="450">
        <f aca="true" t="shared" si="3" ref="M8:M14">I8-K8</f>
        <v>0</v>
      </c>
      <c r="N8" s="451"/>
      <c r="O8" s="451"/>
      <c r="P8" s="452"/>
    </row>
    <row r="9" spans="1:16" ht="24.75" customHeight="1">
      <c r="A9" s="259" t="s">
        <v>688</v>
      </c>
      <c r="B9" s="453"/>
      <c r="C9" s="515"/>
      <c r="D9" s="451"/>
      <c r="E9" s="446">
        <f t="shared" si="0"/>
        <v>0</v>
      </c>
      <c r="F9" s="454"/>
      <c r="G9" s="448">
        <f t="shared" si="1"/>
        <v>0</v>
      </c>
      <c r="H9" s="451"/>
      <c r="I9" s="451"/>
      <c r="J9" s="455"/>
      <c r="K9" s="455"/>
      <c r="L9" s="450">
        <f t="shared" si="2"/>
        <v>0</v>
      </c>
      <c r="M9" s="450">
        <f t="shared" si="3"/>
        <v>0</v>
      </c>
      <c r="N9" s="451"/>
      <c r="O9" s="451"/>
      <c r="P9" s="452"/>
    </row>
    <row r="10" spans="1:16" ht="25.5" customHeight="1">
      <c r="A10" s="259" t="s">
        <v>581</v>
      </c>
      <c r="B10" s="453"/>
      <c r="C10" s="515"/>
      <c r="D10" s="451"/>
      <c r="E10" s="446">
        <f t="shared" si="0"/>
        <v>0</v>
      </c>
      <c r="F10" s="454"/>
      <c r="G10" s="448">
        <f t="shared" si="1"/>
        <v>0</v>
      </c>
      <c r="H10" s="451"/>
      <c r="I10" s="451"/>
      <c r="J10" s="455"/>
      <c r="K10" s="455"/>
      <c r="L10" s="450">
        <f t="shared" si="2"/>
        <v>0</v>
      </c>
      <c r="M10" s="450">
        <f t="shared" si="3"/>
        <v>0</v>
      </c>
      <c r="N10" s="451"/>
      <c r="O10" s="451"/>
      <c r="P10" s="452"/>
    </row>
    <row r="11" spans="1:16" ht="24.75" customHeight="1">
      <c r="A11" s="259" t="s">
        <v>311</v>
      </c>
      <c r="B11" s="453"/>
      <c r="C11" s="515"/>
      <c r="D11" s="451"/>
      <c r="E11" s="446">
        <f t="shared" si="0"/>
        <v>0</v>
      </c>
      <c r="F11" s="451"/>
      <c r="G11" s="448">
        <f t="shared" si="1"/>
        <v>0</v>
      </c>
      <c r="H11" s="451"/>
      <c r="I11" s="451"/>
      <c r="J11" s="455"/>
      <c r="K11" s="455"/>
      <c r="L11" s="450">
        <f t="shared" si="2"/>
        <v>0</v>
      </c>
      <c r="M11" s="450">
        <f t="shared" si="3"/>
        <v>0</v>
      </c>
      <c r="N11" s="451"/>
      <c r="O11" s="451"/>
      <c r="P11" s="452"/>
    </row>
    <row r="12" spans="1:16" ht="24.75" customHeight="1">
      <c r="A12" s="259" t="s">
        <v>689</v>
      </c>
      <c r="B12" s="453"/>
      <c r="C12" s="515"/>
      <c r="D12" s="451"/>
      <c r="E12" s="446">
        <f t="shared" si="0"/>
        <v>0</v>
      </c>
      <c r="F12" s="451"/>
      <c r="G12" s="448">
        <f t="shared" si="1"/>
        <v>0</v>
      </c>
      <c r="H12" s="451"/>
      <c r="I12" s="451"/>
      <c r="J12" s="455"/>
      <c r="K12" s="455"/>
      <c r="L12" s="450">
        <f t="shared" si="2"/>
        <v>0</v>
      </c>
      <c r="M12" s="450">
        <f t="shared" si="3"/>
        <v>0</v>
      </c>
      <c r="N12" s="451"/>
      <c r="O12" s="451"/>
      <c r="P12" s="452"/>
    </row>
    <row r="13" spans="1:16" ht="24.75" customHeight="1">
      <c r="A13" s="259" t="s">
        <v>582</v>
      </c>
      <c r="B13" s="453"/>
      <c r="C13" s="515"/>
      <c r="D13" s="451"/>
      <c r="E13" s="446">
        <f t="shared" si="0"/>
        <v>0</v>
      </c>
      <c r="F13" s="451"/>
      <c r="G13" s="448">
        <f t="shared" si="1"/>
        <v>0</v>
      </c>
      <c r="H13" s="451"/>
      <c r="I13" s="451"/>
      <c r="J13" s="455"/>
      <c r="K13" s="455"/>
      <c r="L13" s="450">
        <f t="shared" si="2"/>
        <v>0</v>
      </c>
      <c r="M13" s="450">
        <f t="shared" si="3"/>
        <v>0</v>
      </c>
      <c r="N13" s="451"/>
      <c r="O13" s="451"/>
      <c r="P13" s="452"/>
    </row>
    <row r="14" spans="1:16" ht="24.75" customHeight="1">
      <c r="A14" s="260" t="s">
        <v>567</v>
      </c>
      <c r="B14" s="453"/>
      <c r="C14" s="515"/>
      <c r="D14" s="451"/>
      <c r="E14" s="446">
        <f t="shared" si="0"/>
        <v>0</v>
      </c>
      <c r="F14" s="451"/>
      <c r="G14" s="448">
        <f t="shared" si="1"/>
        <v>0</v>
      </c>
      <c r="H14" s="451"/>
      <c r="I14" s="451"/>
      <c r="J14" s="455"/>
      <c r="K14" s="455"/>
      <c r="L14" s="450">
        <f t="shared" si="2"/>
        <v>0</v>
      </c>
      <c r="M14" s="450">
        <f t="shared" si="3"/>
        <v>0</v>
      </c>
      <c r="N14" s="451"/>
      <c r="O14" s="451"/>
      <c r="P14" s="452"/>
    </row>
    <row r="15" spans="1:16" ht="18.75" customHeight="1">
      <c r="A15" s="257" t="s">
        <v>598</v>
      </c>
      <c r="B15" s="456">
        <f>SUM(B7:B14)</f>
        <v>0</v>
      </c>
      <c r="C15" s="516">
        <f>SUM(C7:C14)</f>
        <v>0</v>
      </c>
      <c r="D15" s="457">
        <f>SUM(D7:D14)</f>
        <v>0</v>
      </c>
      <c r="E15" s="458">
        <f t="shared" si="0"/>
        <v>0</v>
      </c>
      <c r="F15" s="457">
        <f aca="true" t="shared" si="4" ref="F15:P15">SUM(F7:F14)</f>
        <v>0</v>
      </c>
      <c r="G15" s="459">
        <f t="shared" si="4"/>
        <v>0</v>
      </c>
      <c r="H15" s="457">
        <f t="shared" si="4"/>
        <v>0</v>
      </c>
      <c r="I15" s="457">
        <f t="shared" si="4"/>
        <v>0</v>
      </c>
      <c r="J15" s="457">
        <f t="shared" si="4"/>
        <v>0</v>
      </c>
      <c r="K15" s="457">
        <f t="shared" si="4"/>
        <v>0</v>
      </c>
      <c r="L15" s="460">
        <f t="shared" si="4"/>
        <v>0</v>
      </c>
      <c r="M15" s="460">
        <f t="shared" si="4"/>
        <v>0</v>
      </c>
      <c r="N15" s="457">
        <f t="shared" si="4"/>
        <v>0</v>
      </c>
      <c r="O15" s="457">
        <f t="shared" si="4"/>
        <v>0</v>
      </c>
      <c r="P15" s="457">
        <f t="shared" si="4"/>
        <v>0</v>
      </c>
    </row>
    <row r="16" spans="5:7" ht="12.75">
      <c r="E16" s="133"/>
      <c r="F16" s="133"/>
      <c r="G16" s="133"/>
    </row>
    <row r="17" spans="5:7" ht="12.75">
      <c r="E17" s="133"/>
      <c r="F17" s="133"/>
      <c r="G17" s="133"/>
    </row>
    <row r="18" spans="5:7" ht="12.75">
      <c r="E18" s="134"/>
      <c r="F18" s="134"/>
      <c r="G18" s="134"/>
    </row>
    <row r="19" spans="5:7" ht="12.75">
      <c r="E19" s="134"/>
      <c r="F19" s="134"/>
      <c r="G19" s="134"/>
    </row>
    <row r="20" spans="5:7" ht="12.75">
      <c r="E20" s="134"/>
      <c r="F20" s="134"/>
      <c r="G20" s="134"/>
    </row>
    <row r="21" spans="5:7" ht="12.75">
      <c r="E21" s="134"/>
      <c r="F21" s="134"/>
      <c r="G21" s="134"/>
    </row>
    <row r="22" spans="5:7" ht="12.75">
      <c r="E22" s="134"/>
      <c r="F22" s="134"/>
      <c r="G22" s="134"/>
    </row>
    <row r="23" spans="5:7" ht="12.75">
      <c r="E23" s="134"/>
      <c r="F23" s="134"/>
      <c r="G23" s="134"/>
    </row>
    <row r="24" spans="5:7" ht="12.75">
      <c r="E24" s="134"/>
      <c r="F24" s="134"/>
      <c r="G24" s="134"/>
    </row>
    <row r="25" spans="5:7" ht="12.75">
      <c r="E25" s="134"/>
      <c r="F25" s="134"/>
      <c r="G25" s="134"/>
    </row>
    <row r="26" spans="5:7" ht="12.75">
      <c r="E26" s="134"/>
      <c r="F26" s="134"/>
      <c r="G26" s="134"/>
    </row>
    <row r="27" spans="5:7" ht="12.75">
      <c r="E27" s="134"/>
      <c r="F27" s="134"/>
      <c r="G27" s="134"/>
    </row>
    <row r="28" spans="5:7" ht="12.75">
      <c r="E28" s="134"/>
      <c r="F28" s="134"/>
      <c r="G28" s="134"/>
    </row>
    <row r="29" spans="5:7" ht="12.75">
      <c r="E29" s="134"/>
      <c r="F29" s="134"/>
      <c r="G29" s="134"/>
    </row>
    <row r="30" spans="5:7" ht="12.75">
      <c r="E30" s="133"/>
      <c r="F30" s="133"/>
      <c r="G30" s="133"/>
    </row>
    <row r="31" spans="5:7" ht="12.75">
      <c r="E31" s="133"/>
      <c r="F31" s="133"/>
      <c r="G31" s="133"/>
    </row>
    <row r="32" spans="5:7" ht="12.75">
      <c r="E32" s="133"/>
      <c r="F32" s="133"/>
      <c r="G32" s="133"/>
    </row>
    <row r="33" spans="5:7" ht="12.75">
      <c r="E33" s="133"/>
      <c r="F33" s="133"/>
      <c r="G33" s="133"/>
    </row>
    <row r="34" spans="5:7" ht="12.75">
      <c r="E34" s="133"/>
      <c r="F34" s="133"/>
      <c r="G34" s="133"/>
    </row>
    <row r="35" spans="5:7" ht="12.75">
      <c r="E35" s="133"/>
      <c r="F35" s="133"/>
      <c r="G35" s="133"/>
    </row>
    <row r="36" spans="5:7" ht="12.75">
      <c r="E36" s="133"/>
      <c r="F36" s="133"/>
      <c r="G36" s="133"/>
    </row>
    <row r="37" spans="5:7" ht="12.75">
      <c r="E37" s="133"/>
      <c r="F37" s="133"/>
      <c r="G37" s="133"/>
    </row>
    <row r="38" spans="5:7" ht="12.75">
      <c r="E38" s="133"/>
      <c r="F38" s="133"/>
      <c r="G38" s="133"/>
    </row>
    <row r="39" spans="5:7" ht="12.75">
      <c r="E39" s="133"/>
      <c r="F39" s="133"/>
      <c r="G39" s="133"/>
    </row>
    <row r="40" spans="5:7" ht="12.75">
      <c r="E40" s="133"/>
      <c r="F40" s="133"/>
      <c r="G40" s="133"/>
    </row>
    <row r="41" spans="5:7" ht="12.75">
      <c r="E41" s="133"/>
      <c r="F41" s="133"/>
      <c r="G41" s="133"/>
    </row>
    <row r="42" spans="5:7" ht="12.75">
      <c r="E42" s="133"/>
      <c r="F42" s="133"/>
      <c r="G42" s="133"/>
    </row>
    <row r="43" spans="5:7" ht="12.75">
      <c r="E43" s="133"/>
      <c r="F43" s="133"/>
      <c r="G43" s="133"/>
    </row>
    <row r="44" spans="5:7" ht="12.75">
      <c r="E44" s="133"/>
      <c r="F44" s="133"/>
      <c r="G44" s="133"/>
    </row>
    <row r="45" spans="5:7" ht="12.75">
      <c r="E45" s="133"/>
      <c r="F45" s="133"/>
      <c r="G45" s="133"/>
    </row>
    <row r="46" spans="5:7" ht="12.75">
      <c r="E46" s="133"/>
      <c r="F46" s="133"/>
      <c r="G46" s="133"/>
    </row>
    <row r="47" spans="5:7" ht="12.75">
      <c r="E47" s="133"/>
      <c r="F47" s="133"/>
      <c r="G47" s="133"/>
    </row>
  </sheetData>
  <sheetProtection formatCells="0" formatColumns="0" formatRows="0" insertColumns="0" insertRows="0"/>
  <mergeCells count="11">
    <mergeCell ref="I5:I6"/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2.421875" style="125" customWidth="1"/>
    <col min="2" max="3" width="9.28125" style="125" customWidth="1"/>
    <col min="4" max="4" width="5.421875" style="125" bestFit="1" customWidth="1"/>
    <col min="5" max="5" width="5.57421875" style="125" customWidth="1"/>
    <col min="6" max="6" width="7.421875" style="125" customWidth="1"/>
    <col min="7" max="7" width="5.00390625" style="125" customWidth="1"/>
    <col min="8" max="8" width="5.421875" style="125" customWidth="1"/>
    <col min="9" max="9" width="7.00390625" style="125" bestFit="1" customWidth="1"/>
    <col min="10" max="10" width="5.421875" style="125" customWidth="1"/>
    <col min="11" max="11" width="5.421875" style="125" bestFit="1" customWidth="1"/>
    <col min="12" max="12" width="7.421875" style="125" customWidth="1"/>
    <col min="13" max="13" width="4.57421875" style="248" customWidth="1"/>
    <col min="14" max="14" width="5.421875" style="127" customWidth="1"/>
    <col min="15" max="16384" width="9.140625" style="127" customWidth="1"/>
  </cols>
  <sheetData>
    <row r="1" spans="1:13" ht="12.75">
      <c r="A1" s="126" t="s">
        <v>761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8" customHeight="1">
      <c r="A2" s="104" t="s">
        <v>814</v>
      </c>
      <c r="B2" s="105"/>
      <c r="C2" s="105"/>
      <c r="D2" s="105"/>
      <c r="E2" s="105"/>
      <c r="F2" s="105"/>
      <c r="G2" s="105"/>
      <c r="H2" s="246"/>
      <c r="I2" s="246"/>
      <c r="J2" s="246"/>
      <c r="K2" s="246"/>
      <c r="L2" s="246"/>
      <c r="M2" s="246"/>
    </row>
    <row r="3" spans="6:14" ht="13.5" customHeight="1">
      <c r="F3" s="247"/>
      <c r="N3" s="129" t="s">
        <v>644</v>
      </c>
    </row>
    <row r="4" spans="1:14" ht="12.75" customHeight="1">
      <c r="A4" s="709" t="s">
        <v>645</v>
      </c>
      <c r="B4" s="709" t="s">
        <v>707</v>
      </c>
      <c r="C4" s="709" t="s">
        <v>708</v>
      </c>
      <c r="D4" s="709"/>
      <c r="E4" s="711"/>
      <c r="F4" s="712"/>
      <c r="G4" s="713"/>
      <c r="H4" s="710"/>
      <c r="I4" s="710"/>
      <c r="J4" s="710"/>
      <c r="K4" s="710"/>
      <c r="L4" s="710"/>
      <c r="M4" s="710"/>
      <c r="N4" s="710"/>
    </row>
    <row r="5" spans="1:14" ht="12.75" customHeight="1">
      <c r="A5" s="710"/>
      <c r="B5" s="710"/>
      <c r="C5" s="710" t="s">
        <v>709</v>
      </c>
      <c r="D5" s="710"/>
      <c r="E5" s="714"/>
      <c r="F5" s="710"/>
      <c r="G5" s="713"/>
      <c r="H5" s="710"/>
      <c r="I5" s="710" t="s">
        <v>710</v>
      </c>
      <c r="J5" s="710"/>
      <c r="K5" s="710"/>
      <c r="L5" s="710"/>
      <c r="M5" s="710"/>
      <c r="N5" s="710"/>
    </row>
    <row r="6" spans="1:14" ht="66" customHeight="1">
      <c r="A6" s="710"/>
      <c r="B6" s="710"/>
      <c r="C6" s="510" t="s">
        <v>711</v>
      </c>
      <c r="D6" s="510" t="s">
        <v>554</v>
      </c>
      <c r="E6" s="562" t="s">
        <v>603</v>
      </c>
      <c r="F6" s="510" t="s">
        <v>712</v>
      </c>
      <c r="G6" s="563" t="s">
        <v>554</v>
      </c>
      <c r="H6" s="510" t="s">
        <v>579</v>
      </c>
      <c r="I6" s="510" t="s">
        <v>713</v>
      </c>
      <c r="J6" s="510" t="s">
        <v>554</v>
      </c>
      <c r="K6" s="510" t="s">
        <v>579</v>
      </c>
      <c r="L6" s="510" t="s">
        <v>0</v>
      </c>
      <c r="M6" s="510" t="s">
        <v>554</v>
      </c>
      <c r="N6" s="510" t="s">
        <v>579</v>
      </c>
    </row>
    <row r="7" spans="1:14" ht="12.75">
      <c r="A7" s="16" t="s">
        <v>816</v>
      </c>
      <c r="B7" s="16" t="s">
        <v>817</v>
      </c>
      <c r="C7" s="249">
        <v>3</v>
      </c>
      <c r="D7" s="245"/>
      <c r="E7" s="250">
        <f aca="true" t="shared" si="0" ref="E7:E27">C7-D7</f>
        <v>3</v>
      </c>
      <c r="F7" s="249">
        <v>1</v>
      </c>
      <c r="G7" s="251"/>
      <c r="H7" s="252">
        <f aca="true" t="shared" si="1" ref="H7:H27">F7-G7</f>
        <v>1</v>
      </c>
      <c r="I7" s="253">
        <v>1</v>
      </c>
      <c r="J7" s="245"/>
      <c r="K7" s="252">
        <f aca="true" t="shared" si="2" ref="K7:K27">I7-J7</f>
        <v>1</v>
      </c>
      <c r="L7" s="253"/>
      <c r="M7" s="245"/>
      <c r="N7" s="252">
        <f aca="true" t="shared" si="3" ref="N7:N27">L7-M7</f>
        <v>0</v>
      </c>
    </row>
    <row r="8" spans="1:14" ht="12.75">
      <c r="A8" s="16"/>
      <c r="B8" s="16"/>
      <c r="C8" s="249"/>
      <c r="D8" s="245"/>
      <c r="E8" s="250">
        <f t="shared" si="0"/>
        <v>0</v>
      </c>
      <c r="F8" s="249"/>
      <c r="G8" s="251"/>
      <c r="H8" s="252">
        <f t="shared" si="1"/>
        <v>0</v>
      </c>
      <c r="I8" s="253"/>
      <c r="J8" s="245"/>
      <c r="K8" s="252">
        <f t="shared" si="2"/>
        <v>0</v>
      </c>
      <c r="L8" s="253"/>
      <c r="M8" s="245"/>
      <c r="N8" s="252">
        <f t="shared" si="3"/>
        <v>0</v>
      </c>
    </row>
    <row r="9" spans="1:14" ht="12.75">
      <c r="A9" s="16"/>
      <c r="B9" s="16"/>
      <c r="C9" s="249"/>
      <c r="D9" s="245"/>
      <c r="E9" s="250">
        <f t="shared" si="0"/>
        <v>0</v>
      </c>
      <c r="F9" s="249"/>
      <c r="G9" s="251"/>
      <c r="H9" s="252">
        <f t="shared" si="1"/>
        <v>0</v>
      </c>
      <c r="I9" s="253"/>
      <c r="J9" s="245"/>
      <c r="K9" s="252">
        <f t="shared" si="2"/>
        <v>0</v>
      </c>
      <c r="L9" s="253"/>
      <c r="M9" s="245"/>
      <c r="N9" s="252">
        <f t="shared" si="3"/>
        <v>0</v>
      </c>
    </row>
    <row r="10" spans="1:14" ht="25.5" customHeight="1">
      <c r="A10" s="16"/>
      <c r="B10" s="16"/>
      <c r="C10" s="249"/>
      <c r="D10" s="245"/>
      <c r="E10" s="250">
        <f t="shared" si="0"/>
        <v>0</v>
      </c>
      <c r="F10" s="249"/>
      <c r="G10" s="251"/>
      <c r="H10" s="252">
        <f t="shared" si="1"/>
        <v>0</v>
      </c>
      <c r="I10" s="253"/>
      <c r="J10" s="245"/>
      <c r="K10" s="252">
        <f t="shared" si="2"/>
        <v>0</v>
      </c>
      <c r="L10" s="253"/>
      <c r="M10" s="245"/>
      <c r="N10" s="252">
        <f t="shared" si="3"/>
        <v>0</v>
      </c>
    </row>
    <row r="11" spans="1:14" ht="12.75">
      <c r="A11" s="16"/>
      <c r="B11" s="16"/>
      <c r="C11" s="249"/>
      <c r="D11" s="245"/>
      <c r="E11" s="250">
        <f t="shared" si="0"/>
        <v>0</v>
      </c>
      <c r="F11" s="249"/>
      <c r="G11" s="251"/>
      <c r="H11" s="252">
        <f t="shared" si="1"/>
        <v>0</v>
      </c>
      <c r="I11" s="253"/>
      <c r="J11" s="245"/>
      <c r="K11" s="252">
        <f t="shared" si="2"/>
        <v>0</v>
      </c>
      <c r="L11" s="253"/>
      <c r="M11" s="245"/>
      <c r="N11" s="252">
        <f t="shared" si="3"/>
        <v>0</v>
      </c>
    </row>
    <row r="12" spans="1:14" ht="12.75">
      <c r="A12" s="16"/>
      <c r="B12" s="16"/>
      <c r="C12" s="249"/>
      <c r="D12" s="245"/>
      <c r="E12" s="250">
        <f t="shared" si="0"/>
        <v>0</v>
      </c>
      <c r="F12" s="249"/>
      <c r="G12" s="251"/>
      <c r="H12" s="252">
        <f t="shared" si="1"/>
        <v>0</v>
      </c>
      <c r="I12" s="253"/>
      <c r="J12" s="245"/>
      <c r="K12" s="252">
        <f t="shared" si="2"/>
        <v>0</v>
      </c>
      <c r="L12" s="253"/>
      <c r="M12" s="245"/>
      <c r="N12" s="252">
        <f t="shared" si="3"/>
        <v>0</v>
      </c>
    </row>
    <row r="13" spans="1:14" ht="12.75">
      <c r="A13" s="16"/>
      <c r="B13" s="16"/>
      <c r="C13" s="249"/>
      <c r="D13" s="245"/>
      <c r="E13" s="250">
        <f t="shared" si="0"/>
        <v>0</v>
      </c>
      <c r="F13" s="249"/>
      <c r="G13" s="251"/>
      <c r="H13" s="252">
        <f t="shared" si="1"/>
        <v>0</v>
      </c>
      <c r="I13" s="253"/>
      <c r="J13" s="245"/>
      <c r="K13" s="252">
        <f t="shared" si="2"/>
        <v>0</v>
      </c>
      <c r="L13" s="253"/>
      <c r="M13" s="245"/>
      <c r="N13" s="252">
        <f t="shared" si="3"/>
        <v>0</v>
      </c>
    </row>
    <row r="14" spans="1:14" ht="12.75">
      <c r="A14" s="16"/>
      <c r="B14" s="16"/>
      <c r="C14" s="249"/>
      <c r="D14" s="245"/>
      <c r="E14" s="250">
        <f t="shared" si="0"/>
        <v>0</v>
      </c>
      <c r="F14" s="249"/>
      <c r="G14" s="251"/>
      <c r="H14" s="252">
        <f t="shared" si="1"/>
        <v>0</v>
      </c>
      <c r="I14" s="253"/>
      <c r="J14" s="245"/>
      <c r="K14" s="252">
        <f t="shared" si="2"/>
        <v>0</v>
      </c>
      <c r="L14" s="253"/>
      <c r="M14" s="245"/>
      <c r="N14" s="252">
        <f t="shared" si="3"/>
        <v>0</v>
      </c>
    </row>
    <row r="15" spans="1:14" ht="12.75">
      <c r="A15" s="16"/>
      <c r="B15" s="16"/>
      <c r="C15" s="249"/>
      <c r="D15" s="245"/>
      <c r="E15" s="250">
        <f t="shared" si="0"/>
        <v>0</v>
      </c>
      <c r="F15" s="249"/>
      <c r="G15" s="251"/>
      <c r="H15" s="252">
        <f t="shared" si="1"/>
        <v>0</v>
      </c>
      <c r="I15" s="253"/>
      <c r="J15" s="245"/>
      <c r="K15" s="252">
        <f t="shared" si="2"/>
        <v>0</v>
      </c>
      <c r="L15" s="253"/>
      <c r="M15" s="245"/>
      <c r="N15" s="252">
        <f t="shared" si="3"/>
        <v>0</v>
      </c>
    </row>
    <row r="16" spans="1:14" ht="12.75">
      <c r="A16" s="16"/>
      <c r="B16" s="16"/>
      <c r="C16" s="249"/>
      <c r="D16" s="245"/>
      <c r="E16" s="250">
        <f t="shared" si="0"/>
        <v>0</v>
      </c>
      <c r="F16" s="249"/>
      <c r="G16" s="251"/>
      <c r="H16" s="252">
        <f t="shared" si="1"/>
        <v>0</v>
      </c>
      <c r="I16" s="253"/>
      <c r="J16" s="245"/>
      <c r="K16" s="252">
        <f t="shared" si="2"/>
        <v>0</v>
      </c>
      <c r="L16" s="253"/>
      <c r="M16" s="245"/>
      <c r="N16" s="252">
        <f t="shared" si="3"/>
        <v>0</v>
      </c>
    </row>
    <row r="17" spans="1:14" ht="12.75">
      <c r="A17" s="16"/>
      <c r="B17" s="16"/>
      <c r="C17" s="249"/>
      <c r="D17" s="245"/>
      <c r="E17" s="250">
        <f t="shared" si="0"/>
        <v>0</v>
      </c>
      <c r="F17" s="249"/>
      <c r="G17" s="251"/>
      <c r="H17" s="252">
        <f t="shared" si="1"/>
        <v>0</v>
      </c>
      <c r="I17" s="253"/>
      <c r="J17" s="245"/>
      <c r="K17" s="252">
        <f t="shared" si="2"/>
        <v>0</v>
      </c>
      <c r="L17" s="253"/>
      <c r="M17" s="245"/>
      <c r="N17" s="252">
        <f t="shared" si="3"/>
        <v>0</v>
      </c>
    </row>
    <row r="18" spans="1:14" ht="12.75">
      <c r="A18" s="16"/>
      <c r="B18" s="16"/>
      <c r="C18" s="249"/>
      <c r="D18" s="245"/>
      <c r="E18" s="254">
        <f t="shared" si="0"/>
        <v>0</v>
      </c>
      <c r="F18" s="253"/>
      <c r="G18" s="251"/>
      <c r="H18" s="252">
        <f t="shared" si="1"/>
        <v>0</v>
      </c>
      <c r="I18" s="253"/>
      <c r="J18" s="245"/>
      <c r="K18" s="252">
        <f t="shared" si="2"/>
        <v>0</v>
      </c>
      <c r="L18" s="253"/>
      <c r="M18" s="245"/>
      <c r="N18" s="252">
        <f t="shared" si="3"/>
        <v>0</v>
      </c>
    </row>
    <row r="19" spans="1:14" ht="12.75">
      <c r="A19" s="16"/>
      <c r="B19" s="16"/>
      <c r="C19" s="249"/>
      <c r="D19" s="245"/>
      <c r="E19" s="250">
        <f t="shared" si="0"/>
        <v>0</v>
      </c>
      <c r="F19" s="249"/>
      <c r="G19" s="251"/>
      <c r="H19" s="252">
        <f t="shared" si="1"/>
        <v>0</v>
      </c>
      <c r="I19" s="253"/>
      <c r="J19" s="245"/>
      <c r="K19" s="252">
        <f t="shared" si="2"/>
        <v>0</v>
      </c>
      <c r="L19" s="253"/>
      <c r="M19" s="245"/>
      <c r="N19" s="252">
        <f t="shared" si="3"/>
        <v>0</v>
      </c>
    </row>
    <row r="20" spans="1:14" ht="12.75">
      <c r="A20" s="16"/>
      <c r="B20" s="16"/>
      <c r="C20" s="249"/>
      <c r="D20" s="245"/>
      <c r="E20" s="250">
        <f t="shared" si="0"/>
        <v>0</v>
      </c>
      <c r="F20" s="249"/>
      <c r="G20" s="251"/>
      <c r="H20" s="252">
        <f t="shared" si="1"/>
        <v>0</v>
      </c>
      <c r="I20" s="253"/>
      <c r="J20" s="245"/>
      <c r="K20" s="252">
        <f t="shared" si="2"/>
        <v>0</v>
      </c>
      <c r="L20" s="253"/>
      <c r="M20" s="245"/>
      <c r="N20" s="252">
        <f t="shared" si="3"/>
        <v>0</v>
      </c>
    </row>
    <row r="21" spans="1:14" ht="12.75">
      <c r="A21" s="16"/>
      <c r="B21" s="16"/>
      <c r="C21" s="249"/>
      <c r="D21" s="245"/>
      <c r="E21" s="250">
        <f t="shared" si="0"/>
        <v>0</v>
      </c>
      <c r="F21" s="249"/>
      <c r="G21" s="251"/>
      <c r="H21" s="252">
        <f t="shared" si="1"/>
        <v>0</v>
      </c>
      <c r="I21" s="253"/>
      <c r="J21" s="245"/>
      <c r="K21" s="252">
        <f t="shared" si="2"/>
        <v>0</v>
      </c>
      <c r="L21" s="253"/>
      <c r="M21" s="245"/>
      <c r="N21" s="252">
        <f t="shared" si="3"/>
        <v>0</v>
      </c>
    </row>
    <row r="22" spans="1:14" ht="12.75">
      <c r="A22" s="16"/>
      <c r="B22" s="16"/>
      <c r="C22" s="249"/>
      <c r="D22" s="245"/>
      <c r="E22" s="250">
        <f t="shared" si="0"/>
        <v>0</v>
      </c>
      <c r="F22" s="249"/>
      <c r="G22" s="251"/>
      <c r="H22" s="252">
        <f t="shared" si="1"/>
        <v>0</v>
      </c>
      <c r="I22" s="253"/>
      <c r="J22" s="245"/>
      <c r="K22" s="252">
        <f t="shared" si="2"/>
        <v>0</v>
      </c>
      <c r="L22" s="253"/>
      <c r="M22" s="245"/>
      <c r="N22" s="252">
        <f t="shared" si="3"/>
        <v>0</v>
      </c>
    </row>
    <row r="23" spans="1:14" ht="12.75">
      <c r="A23" s="16"/>
      <c r="B23" s="16"/>
      <c r="C23" s="249"/>
      <c r="D23" s="245"/>
      <c r="E23" s="250">
        <f t="shared" si="0"/>
        <v>0</v>
      </c>
      <c r="F23" s="249"/>
      <c r="G23" s="251"/>
      <c r="H23" s="252">
        <f t="shared" si="1"/>
        <v>0</v>
      </c>
      <c r="I23" s="253"/>
      <c r="J23" s="245"/>
      <c r="K23" s="252">
        <f t="shared" si="2"/>
        <v>0</v>
      </c>
      <c r="L23" s="253"/>
      <c r="M23" s="245"/>
      <c r="N23" s="252">
        <f t="shared" si="3"/>
        <v>0</v>
      </c>
    </row>
    <row r="24" spans="1:14" ht="12.75">
      <c r="A24" s="16"/>
      <c r="B24" s="16"/>
      <c r="C24" s="249"/>
      <c r="D24" s="245"/>
      <c r="E24" s="250">
        <f t="shared" si="0"/>
        <v>0</v>
      </c>
      <c r="F24" s="249"/>
      <c r="G24" s="251"/>
      <c r="H24" s="252">
        <f t="shared" si="1"/>
        <v>0</v>
      </c>
      <c r="I24" s="253"/>
      <c r="J24" s="245"/>
      <c r="K24" s="252">
        <f t="shared" si="2"/>
        <v>0</v>
      </c>
      <c r="L24" s="253"/>
      <c r="M24" s="245"/>
      <c r="N24" s="252">
        <f t="shared" si="3"/>
        <v>0</v>
      </c>
    </row>
    <row r="25" spans="1:14" ht="12.75">
      <c r="A25" s="16"/>
      <c r="B25" s="16"/>
      <c r="C25" s="249"/>
      <c r="D25" s="245"/>
      <c r="E25" s="250">
        <f t="shared" si="0"/>
        <v>0</v>
      </c>
      <c r="F25" s="249"/>
      <c r="G25" s="251"/>
      <c r="H25" s="252">
        <f t="shared" si="1"/>
        <v>0</v>
      </c>
      <c r="I25" s="253"/>
      <c r="J25" s="245"/>
      <c r="K25" s="252">
        <f t="shared" si="2"/>
        <v>0</v>
      </c>
      <c r="L25" s="253"/>
      <c r="M25" s="245"/>
      <c r="N25" s="252">
        <f t="shared" si="3"/>
        <v>0</v>
      </c>
    </row>
    <row r="26" spans="1:14" ht="12.75">
      <c r="A26" s="16"/>
      <c r="B26" s="16"/>
      <c r="C26" s="249"/>
      <c r="D26" s="245"/>
      <c r="E26" s="250">
        <f t="shared" si="0"/>
        <v>0</v>
      </c>
      <c r="F26" s="249"/>
      <c r="G26" s="251"/>
      <c r="H26" s="252">
        <f t="shared" si="1"/>
        <v>0</v>
      </c>
      <c r="I26" s="253"/>
      <c r="J26" s="245"/>
      <c r="K26" s="252">
        <f t="shared" si="2"/>
        <v>0</v>
      </c>
      <c r="L26" s="253"/>
      <c r="M26" s="245"/>
      <c r="N26" s="252">
        <f t="shared" si="3"/>
        <v>0</v>
      </c>
    </row>
    <row r="27" spans="1:14" ht="12.75">
      <c r="A27" s="16"/>
      <c r="B27" s="16"/>
      <c r="C27" s="249"/>
      <c r="D27" s="245"/>
      <c r="E27" s="250">
        <f t="shared" si="0"/>
        <v>0</v>
      </c>
      <c r="F27" s="249"/>
      <c r="G27" s="251"/>
      <c r="H27" s="252">
        <f t="shared" si="1"/>
        <v>0</v>
      </c>
      <c r="I27" s="253"/>
      <c r="J27" s="245"/>
      <c r="K27" s="252">
        <f t="shared" si="2"/>
        <v>0</v>
      </c>
      <c r="L27" s="253"/>
      <c r="M27" s="245"/>
      <c r="N27" s="252">
        <f t="shared" si="3"/>
        <v>0</v>
      </c>
    </row>
    <row r="28" spans="1:14" ht="12.75">
      <c r="A28" s="261" t="s">
        <v>546</v>
      </c>
      <c r="B28" s="255"/>
      <c r="C28" s="438">
        <f aca="true" t="shared" si="4" ref="C28:N28">SUM(C7:C27)</f>
        <v>3</v>
      </c>
      <c r="D28" s="439">
        <f t="shared" si="4"/>
        <v>0</v>
      </c>
      <c r="E28" s="440">
        <f t="shared" si="4"/>
        <v>3</v>
      </c>
      <c r="F28" s="441">
        <f t="shared" si="4"/>
        <v>1</v>
      </c>
      <c r="G28" s="442">
        <f t="shared" si="4"/>
        <v>0</v>
      </c>
      <c r="H28" s="443">
        <f t="shared" si="4"/>
        <v>1</v>
      </c>
      <c r="I28" s="441">
        <f t="shared" si="4"/>
        <v>1</v>
      </c>
      <c r="J28" s="439">
        <f t="shared" si="4"/>
        <v>0</v>
      </c>
      <c r="K28" s="443">
        <f t="shared" si="4"/>
        <v>1</v>
      </c>
      <c r="L28" s="441">
        <f t="shared" si="4"/>
        <v>0</v>
      </c>
      <c r="M28" s="439">
        <f t="shared" si="4"/>
        <v>0</v>
      </c>
      <c r="N28" s="443">
        <f t="shared" si="4"/>
        <v>0</v>
      </c>
    </row>
    <row r="29" ht="12.75">
      <c r="F29" s="256"/>
    </row>
    <row r="30" ht="12.75">
      <c r="F30" s="256"/>
    </row>
    <row r="31" spans="6:14" ht="12.75">
      <c r="F31" s="256"/>
      <c r="K31" s="708" t="s">
        <v>612</v>
      </c>
      <c r="L31" s="708"/>
      <c r="M31" s="708"/>
      <c r="N31" s="708"/>
    </row>
    <row r="32" ht="12.75">
      <c r="F32" s="256"/>
    </row>
    <row r="33" ht="12.75">
      <c r="F33" s="256"/>
    </row>
    <row r="34" ht="12.75">
      <c r="F34" s="256"/>
    </row>
    <row r="35" ht="12.75">
      <c r="F35" s="256"/>
    </row>
    <row r="36" ht="12.75">
      <c r="F36" s="256"/>
    </row>
    <row r="37" ht="12.75">
      <c r="F37" s="256"/>
    </row>
    <row r="38" ht="12.75">
      <c r="F38" s="256"/>
    </row>
    <row r="39" ht="12.75">
      <c r="F39" s="256"/>
    </row>
    <row r="40" ht="12.75">
      <c r="F40" s="256"/>
    </row>
    <row r="41" ht="12.75">
      <c r="F41" s="256"/>
    </row>
    <row r="42" ht="12.75">
      <c r="F42" s="256"/>
    </row>
    <row r="43" ht="12.75">
      <c r="F43" s="256"/>
    </row>
    <row r="44" ht="12.75">
      <c r="F44" s="256"/>
    </row>
    <row r="45" ht="12.75">
      <c r="F45" s="256"/>
    </row>
    <row r="46" ht="12.75">
      <c r="F46" s="256"/>
    </row>
    <row r="47" ht="12.75">
      <c r="F47" s="256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1">
      <selection activeCell="K13" sqref="K13:L13"/>
    </sheetView>
  </sheetViews>
  <sheetFormatPr defaultColWidth="9.140625" defaultRowHeight="12.75"/>
  <cols>
    <col min="1" max="1" width="25.28125" style="103" customWidth="1"/>
    <col min="2" max="5" width="7.7109375" style="106" customWidth="1"/>
    <col min="6" max="6" width="7.7109375" style="436" customWidth="1"/>
    <col min="7" max="10" width="7.7109375" style="106" customWidth="1"/>
    <col min="11" max="13" width="7.7109375" style="103" customWidth="1"/>
    <col min="14" max="16384" width="9.140625" style="103" customWidth="1"/>
  </cols>
  <sheetData>
    <row r="1" spans="1:10" ht="12.75">
      <c r="A1" s="718" t="s">
        <v>762</v>
      </c>
      <c r="B1" s="718"/>
      <c r="C1" s="718"/>
      <c r="D1" s="718"/>
      <c r="E1" s="718"/>
      <c r="F1" s="718"/>
      <c r="G1" s="718"/>
      <c r="H1" s="718"/>
      <c r="I1" s="718"/>
      <c r="J1" s="718"/>
    </row>
    <row r="2" spans="1:9" ht="12.75">
      <c r="A2" s="696" t="s">
        <v>814</v>
      </c>
      <c r="B2" s="696"/>
      <c r="C2" s="696"/>
      <c r="D2" s="696"/>
      <c r="E2" s="696"/>
      <c r="F2" s="696"/>
      <c r="G2" s="696"/>
      <c r="H2" s="696"/>
      <c r="I2" s="696"/>
    </row>
    <row r="3" ht="12.75">
      <c r="F3" s="107"/>
    </row>
    <row r="4" spans="1:10" ht="54" customHeight="1">
      <c r="A4" s="135" t="s">
        <v>615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3" ht="12.75">
      <c r="A5" s="108"/>
      <c r="F5" s="107"/>
      <c r="M5" s="109"/>
    </row>
    <row r="6" spans="6:13" ht="13.5" thickBot="1">
      <c r="F6" s="107"/>
      <c r="M6" s="109" t="s">
        <v>345</v>
      </c>
    </row>
    <row r="7" spans="1:13" ht="54" customHeight="1">
      <c r="A7" s="719" t="s">
        <v>616</v>
      </c>
      <c r="B7" s="721" t="s">
        <v>329</v>
      </c>
      <c r="C7" s="721"/>
      <c r="D7" s="721"/>
      <c r="E7" s="722"/>
      <c r="F7" s="721"/>
      <c r="G7" s="723"/>
      <c r="H7" s="721"/>
      <c r="I7" s="721"/>
      <c r="J7" s="721"/>
      <c r="K7" s="721" t="s">
        <v>330</v>
      </c>
      <c r="L7" s="721"/>
      <c r="M7" s="724"/>
    </row>
    <row r="8" spans="1:13" ht="42" customHeight="1">
      <c r="A8" s="720"/>
      <c r="B8" s="327" t="s">
        <v>617</v>
      </c>
      <c r="C8" s="327" t="s">
        <v>554</v>
      </c>
      <c r="D8" s="327" t="s">
        <v>579</v>
      </c>
      <c r="E8" s="110" t="s">
        <v>618</v>
      </c>
      <c r="F8" s="327" t="s">
        <v>554</v>
      </c>
      <c r="G8" s="326" t="s">
        <v>579</v>
      </c>
      <c r="H8" s="327" t="s">
        <v>340</v>
      </c>
      <c r="I8" s="327" t="s">
        <v>554</v>
      </c>
      <c r="J8" s="328" t="s">
        <v>579</v>
      </c>
      <c r="K8" s="327" t="s">
        <v>617</v>
      </c>
      <c r="L8" s="327" t="s">
        <v>620</v>
      </c>
      <c r="M8" s="111" t="s">
        <v>621</v>
      </c>
    </row>
    <row r="9" spans="1:13" ht="24.75" customHeight="1">
      <c r="A9" s="112" t="s">
        <v>649</v>
      </c>
      <c r="B9" s="422"/>
      <c r="C9" s="423"/>
      <c r="D9" s="114">
        <f>B9-C9</f>
        <v>0</v>
      </c>
      <c r="E9" s="424"/>
      <c r="F9" s="425"/>
      <c r="G9" s="117">
        <f aca="true" t="shared" si="0" ref="G9:G19">E9-F9</f>
        <v>0</v>
      </c>
      <c r="H9" s="424"/>
      <c r="I9" s="426"/>
      <c r="J9" s="114">
        <f>H9-I9</f>
        <v>0</v>
      </c>
      <c r="K9" s="118"/>
      <c r="L9" s="116"/>
      <c r="M9" s="119"/>
    </row>
    <row r="10" spans="1:13" ht="25.5" customHeight="1">
      <c r="A10" s="120" t="s">
        <v>619</v>
      </c>
      <c r="B10" s="422"/>
      <c r="C10" s="423"/>
      <c r="D10" s="114">
        <f aca="true" t="shared" si="1" ref="D10:D17">B10-C10</f>
        <v>0</v>
      </c>
      <c r="E10" s="424">
        <v>3</v>
      </c>
      <c r="F10" s="425">
        <v>3</v>
      </c>
      <c r="G10" s="117">
        <f t="shared" si="0"/>
        <v>0</v>
      </c>
      <c r="H10" s="424"/>
      <c r="I10" s="426"/>
      <c r="J10" s="114">
        <f aca="true" t="shared" si="2" ref="J10:J18">H10-I10</f>
        <v>0</v>
      </c>
      <c r="K10" s="118"/>
      <c r="L10" s="116"/>
      <c r="M10" s="119"/>
    </row>
    <row r="11" spans="1:13" ht="24.75" customHeight="1">
      <c r="A11" s="120" t="s">
        <v>818</v>
      </c>
      <c r="B11" s="422"/>
      <c r="C11" s="427"/>
      <c r="D11" s="114">
        <f t="shared" si="1"/>
        <v>0</v>
      </c>
      <c r="E11" s="424"/>
      <c r="F11" s="425"/>
      <c r="G11" s="117">
        <f t="shared" si="0"/>
        <v>0</v>
      </c>
      <c r="H11" s="424"/>
      <c r="I11" s="426"/>
      <c r="J11" s="114">
        <f t="shared" si="2"/>
        <v>0</v>
      </c>
      <c r="K11" s="118"/>
      <c r="L11" s="116"/>
      <c r="M11" s="119"/>
    </row>
    <row r="12" spans="1:13" ht="24.75" customHeight="1">
      <c r="A12" s="120" t="s">
        <v>819</v>
      </c>
      <c r="B12" s="113"/>
      <c r="C12" s="113"/>
      <c r="D12" s="114">
        <f t="shared" si="1"/>
        <v>0</v>
      </c>
      <c r="E12" s="115">
        <v>2</v>
      </c>
      <c r="F12" s="318">
        <v>2</v>
      </c>
      <c r="G12" s="117">
        <f t="shared" si="0"/>
        <v>0</v>
      </c>
      <c r="H12" s="118"/>
      <c r="I12" s="320"/>
      <c r="J12" s="114">
        <f t="shared" si="2"/>
        <v>0</v>
      </c>
      <c r="K12" s="118"/>
      <c r="L12" s="116"/>
      <c r="M12" s="119"/>
    </row>
    <row r="13" spans="1:13" ht="24.75" customHeight="1">
      <c r="A13" s="120" t="s">
        <v>820</v>
      </c>
      <c r="B13" s="113">
        <v>9</v>
      </c>
      <c r="C13" s="113">
        <v>10</v>
      </c>
      <c r="D13" s="114">
        <f t="shared" si="1"/>
        <v>-1</v>
      </c>
      <c r="E13" s="115">
        <v>6</v>
      </c>
      <c r="F13" s="318">
        <v>8</v>
      </c>
      <c r="G13" s="117">
        <f t="shared" si="0"/>
        <v>-2</v>
      </c>
      <c r="H13" s="118"/>
      <c r="I13" s="320"/>
      <c r="J13" s="114">
        <f t="shared" si="2"/>
        <v>0</v>
      </c>
      <c r="K13" s="118">
        <v>1</v>
      </c>
      <c r="L13" s="116">
        <v>8</v>
      </c>
      <c r="M13" s="119"/>
    </row>
    <row r="14" spans="1:13" ht="24.75" customHeight="1">
      <c r="A14" s="120"/>
      <c r="B14" s="113"/>
      <c r="C14" s="113"/>
      <c r="D14" s="114">
        <f t="shared" si="1"/>
        <v>0</v>
      </c>
      <c r="E14" s="115"/>
      <c r="F14" s="318"/>
      <c r="G14" s="117">
        <f t="shared" si="0"/>
        <v>0</v>
      </c>
      <c r="H14" s="118"/>
      <c r="I14" s="320"/>
      <c r="J14" s="114">
        <f t="shared" si="2"/>
        <v>0</v>
      </c>
      <c r="K14" s="118"/>
      <c r="L14" s="116"/>
      <c r="M14" s="119"/>
    </row>
    <row r="15" spans="1:13" ht="24.75" customHeight="1">
      <c r="A15" s="121"/>
      <c r="B15" s="113"/>
      <c r="C15" s="113"/>
      <c r="D15" s="114">
        <f t="shared" si="1"/>
        <v>0</v>
      </c>
      <c r="E15" s="115"/>
      <c r="F15" s="318"/>
      <c r="G15" s="117">
        <f t="shared" si="0"/>
        <v>0</v>
      </c>
      <c r="H15" s="118"/>
      <c r="I15" s="320"/>
      <c r="J15" s="114">
        <f t="shared" si="2"/>
        <v>0</v>
      </c>
      <c r="K15" s="118"/>
      <c r="L15" s="116"/>
      <c r="M15" s="119"/>
    </row>
    <row r="16" spans="1:13" ht="24.75" customHeight="1">
      <c r="A16" s="121"/>
      <c r="B16" s="113"/>
      <c r="C16" s="113"/>
      <c r="D16" s="114">
        <f t="shared" si="1"/>
        <v>0</v>
      </c>
      <c r="E16" s="115"/>
      <c r="F16" s="318"/>
      <c r="G16" s="117">
        <f t="shared" si="0"/>
        <v>0</v>
      </c>
      <c r="H16" s="118"/>
      <c r="I16" s="320"/>
      <c r="J16" s="114">
        <f t="shared" si="2"/>
        <v>0</v>
      </c>
      <c r="K16" s="118"/>
      <c r="L16" s="116"/>
      <c r="M16" s="119"/>
    </row>
    <row r="17" spans="1:13" ht="24.75" customHeight="1">
      <c r="A17" s="121"/>
      <c r="B17" s="113"/>
      <c r="C17" s="113"/>
      <c r="D17" s="114">
        <f t="shared" si="1"/>
        <v>0</v>
      </c>
      <c r="E17" s="115"/>
      <c r="F17" s="318"/>
      <c r="G17" s="117">
        <f t="shared" si="0"/>
        <v>0</v>
      </c>
      <c r="H17" s="118"/>
      <c r="I17" s="320"/>
      <c r="J17" s="114">
        <f t="shared" si="2"/>
        <v>0</v>
      </c>
      <c r="K17" s="118"/>
      <c r="L17" s="116"/>
      <c r="M17" s="119"/>
    </row>
    <row r="18" spans="1:13" s="123" customFormat="1" ht="24.75" customHeight="1">
      <c r="A18" s="122"/>
      <c r="B18" s="113"/>
      <c r="C18" s="113"/>
      <c r="D18" s="114">
        <f>B18-C18</f>
        <v>0</v>
      </c>
      <c r="E18" s="311"/>
      <c r="F18" s="319"/>
      <c r="G18" s="117">
        <f t="shared" si="0"/>
        <v>0</v>
      </c>
      <c r="H18" s="118"/>
      <c r="I18" s="320"/>
      <c r="J18" s="114">
        <f t="shared" si="2"/>
        <v>0</v>
      </c>
      <c r="K18" s="118"/>
      <c r="L18" s="116"/>
      <c r="M18" s="119"/>
    </row>
    <row r="19" spans="1:13" s="123" customFormat="1" ht="24.75" customHeight="1" thickBot="1">
      <c r="A19" s="262" t="s">
        <v>546</v>
      </c>
      <c r="B19" s="428">
        <f>SUM(B9:B18)</f>
        <v>9</v>
      </c>
      <c r="C19" s="428">
        <f>SUM(C9:C18)</f>
        <v>10</v>
      </c>
      <c r="D19" s="429">
        <f>B19-C19</f>
        <v>-1</v>
      </c>
      <c r="E19" s="430">
        <f>SUM(E9:E18)</f>
        <v>11</v>
      </c>
      <c r="F19" s="428">
        <f>SUM(F9:F18)</f>
        <v>13</v>
      </c>
      <c r="G19" s="431">
        <f t="shared" si="0"/>
        <v>-2</v>
      </c>
      <c r="H19" s="428">
        <f>SUM(H9:H18)</f>
        <v>0</v>
      </c>
      <c r="I19" s="428">
        <f>SUM(I9:I18)</f>
        <v>0</v>
      </c>
      <c r="J19" s="429">
        <f>H19-I19</f>
        <v>0</v>
      </c>
      <c r="K19" s="428">
        <f>SUM(K9:K18)</f>
        <v>1</v>
      </c>
      <c r="L19" s="428">
        <f>SUM(L9:L18)</f>
        <v>8</v>
      </c>
      <c r="M19" s="432">
        <f>SUM(M9:M18)</f>
        <v>0</v>
      </c>
    </row>
    <row r="20" spans="1:13" ht="12.75">
      <c r="A20" s="715"/>
      <c r="B20" s="715"/>
      <c r="C20" s="715"/>
      <c r="D20" s="715"/>
      <c r="E20" s="715"/>
      <c r="F20" s="716"/>
      <c r="G20" s="715"/>
      <c r="H20" s="715"/>
      <c r="I20" s="715"/>
      <c r="J20" s="715"/>
      <c r="K20" s="715"/>
      <c r="L20" s="715"/>
      <c r="M20" s="715"/>
    </row>
    <row r="21" spans="1:13" ht="12.75">
      <c r="A21" s="124"/>
      <c r="C21" s="433"/>
      <c r="F21" s="434"/>
      <c r="G21" s="435"/>
      <c r="K21" s="124"/>
      <c r="L21" s="124"/>
      <c r="M21" s="124"/>
    </row>
    <row r="22" spans="6:13" ht="12.75">
      <c r="F22" s="434"/>
      <c r="G22" s="435"/>
      <c r="K22" s="717"/>
      <c r="L22" s="717"/>
      <c r="M22" s="717"/>
    </row>
    <row r="23" spans="6:7" ht="12.75">
      <c r="F23" s="434"/>
      <c r="G23" s="435"/>
    </row>
    <row r="24" spans="6:7" ht="12.75">
      <c r="F24" s="434"/>
      <c r="G24" s="435"/>
    </row>
    <row r="25" spans="6:7" ht="12.75">
      <c r="F25" s="434"/>
      <c r="G25" s="435"/>
    </row>
    <row r="26" spans="6:7" ht="12.75">
      <c r="F26" s="434"/>
      <c r="G26" s="435"/>
    </row>
    <row r="27" spans="6:7" ht="12.75">
      <c r="F27" s="434"/>
      <c r="G27" s="435"/>
    </row>
    <row r="28" spans="6:7" ht="12.75">
      <c r="F28" s="434"/>
      <c r="G28" s="435"/>
    </row>
    <row r="29" spans="6:7" ht="12.75">
      <c r="F29" s="434"/>
      <c r="G29" s="435"/>
    </row>
    <row r="30" spans="6:7" ht="12.75">
      <c r="F30" s="434"/>
      <c r="G30" s="435"/>
    </row>
    <row r="31" spans="6:7" ht="12.75">
      <c r="F31" s="434"/>
      <c r="G31" s="435"/>
    </row>
    <row r="32" spans="6:7" ht="12.75">
      <c r="F32" s="434"/>
      <c r="G32" s="435"/>
    </row>
    <row r="33" spans="6:7" ht="12.75">
      <c r="F33" s="434"/>
      <c r="G33" s="435"/>
    </row>
    <row r="34" spans="6:7" ht="12.75">
      <c r="F34" s="434"/>
      <c r="G34" s="435"/>
    </row>
    <row r="35" spans="6:7" ht="12.75">
      <c r="F35" s="434"/>
      <c r="G35" s="435"/>
    </row>
    <row r="36" spans="6:7" ht="12.75">
      <c r="F36" s="434"/>
      <c r="G36" s="435"/>
    </row>
    <row r="37" spans="6:7" ht="12.75">
      <c r="F37" s="434"/>
      <c r="G37" s="435"/>
    </row>
    <row r="38" spans="6:7" ht="12.75">
      <c r="F38" s="434"/>
      <c r="G38" s="435"/>
    </row>
    <row r="39" spans="6:7" ht="12.75">
      <c r="F39" s="434"/>
      <c r="G39" s="435"/>
    </row>
    <row r="40" spans="6:7" ht="12.75">
      <c r="F40" s="434"/>
      <c r="G40" s="435"/>
    </row>
    <row r="41" spans="6:7" ht="12.75">
      <c r="F41" s="434"/>
      <c r="G41" s="435"/>
    </row>
    <row r="42" spans="6:7" ht="12.75">
      <c r="F42" s="434"/>
      <c r="G42" s="435"/>
    </row>
    <row r="43" spans="6:7" ht="12.75">
      <c r="F43" s="434"/>
      <c r="G43" s="435"/>
    </row>
    <row r="44" spans="6:7" ht="12.75">
      <c r="F44" s="434"/>
      <c r="G44" s="435"/>
    </row>
    <row r="45" spans="6:7" ht="12.75">
      <c r="F45" s="434"/>
      <c r="G45" s="435"/>
    </row>
    <row r="46" spans="6:7" ht="12.75">
      <c r="F46" s="434"/>
      <c r="G46" s="435"/>
    </row>
    <row r="47" spans="6:7" ht="12.75">
      <c r="F47" s="434"/>
      <c r="G47" s="435"/>
    </row>
    <row r="48" spans="6:7" ht="12.75">
      <c r="F48" s="434"/>
      <c r="G48" s="435"/>
    </row>
  </sheetData>
  <sheetProtection formatCells="0" formatColumns="0" formatRows="0" insertColumns="0" insertRows="0"/>
  <mergeCells count="7">
    <mergeCell ref="A20:M20"/>
    <mergeCell ref="K22:M22"/>
    <mergeCell ref="A1:J1"/>
    <mergeCell ref="A7:A8"/>
    <mergeCell ref="B7:J7"/>
    <mergeCell ref="K7:M7"/>
    <mergeCell ref="A2:I2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9.57421875" style="94" customWidth="1"/>
    <col min="2" max="2" width="14.8515625" style="94" customWidth="1"/>
    <col min="3" max="3" width="10.421875" style="94" customWidth="1"/>
    <col min="4" max="5" width="9.140625" style="94" customWidth="1"/>
    <col min="6" max="6" width="12.8515625" style="94" customWidth="1"/>
    <col min="7" max="16384" width="9.140625" style="94" customWidth="1"/>
  </cols>
  <sheetData>
    <row r="1" spans="1:5" ht="12.75">
      <c r="A1" s="312" t="s">
        <v>814</v>
      </c>
      <c r="B1" s="243"/>
      <c r="C1" s="243"/>
      <c r="D1" s="243"/>
      <c r="E1" s="243"/>
    </row>
    <row r="2" spans="2:6" ht="12.75">
      <c r="B2" s="95"/>
      <c r="C2" s="95"/>
      <c r="D2" s="95"/>
      <c r="E2" s="95"/>
      <c r="F2" s="96"/>
    </row>
    <row r="3" spans="2:6" ht="12.75">
      <c r="B3" s="95"/>
      <c r="C3" s="95"/>
      <c r="D3" s="95"/>
      <c r="E3" s="95"/>
      <c r="F3" s="96"/>
    </row>
    <row r="4" spans="1:6" ht="12.75">
      <c r="A4" s="313" t="s">
        <v>763</v>
      </c>
      <c r="B4" s="96"/>
      <c r="C4" s="96"/>
      <c r="D4" s="96"/>
      <c r="E4" s="96"/>
      <c r="F4" s="96"/>
    </row>
    <row r="5" spans="2:9" ht="12.75">
      <c r="B5" s="97"/>
      <c r="C5" s="97"/>
      <c r="D5" s="97"/>
      <c r="E5" s="97"/>
      <c r="F5" s="98"/>
      <c r="I5" s="99" t="s">
        <v>346</v>
      </c>
    </row>
    <row r="6" spans="1:9" ht="141" thickBot="1">
      <c r="A6" s="100"/>
      <c r="B6" s="417" t="s">
        <v>341</v>
      </c>
      <c r="C6" s="417" t="s">
        <v>554</v>
      </c>
      <c r="D6" s="417" t="s">
        <v>603</v>
      </c>
      <c r="E6" s="417" t="s">
        <v>342</v>
      </c>
      <c r="F6" s="418" t="s">
        <v>343</v>
      </c>
      <c r="G6" s="419" t="s">
        <v>344</v>
      </c>
      <c r="H6" s="420" t="s">
        <v>350</v>
      </c>
      <c r="I6" s="420" t="s">
        <v>351</v>
      </c>
    </row>
    <row r="7" spans="1:9" ht="9.75" customHeight="1" thickBot="1" thickTop="1">
      <c r="A7" s="101"/>
      <c r="B7" s="263"/>
      <c r="C7" s="263"/>
      <c r="D7" s="263"/>
      <c r="E7" s="263"/>
      <c r="F7" s="263"/>
      <c r="G7" s="263"/>
      <c r="H7" s="263"/>
      <c r="I7" s="263"/>
    </row>
    <row r="8" spans="1:9" ht="14.25" thickBot="1" thickTop="1">
      <c r="A8" s="101" t="s">
        <v>650</v>
      </c>
      <c r="B8" s="263">
        <f>'ЗДР.РАД. И САРАД.'!I36</f>
        <v>26</v>
      </c>
      <c r="C8" s="263">
        <f>'ЗДР.РАД. И САРАД.'!K36-'ЗДР.РАД. И САРАД.'!J17</f>
        <v>41</v>
      </c>
      <c r="D8" s="263">
        <f>B8-C8</f>
        <v>-15</v>
      </c>
      <c r="E8" s="263"/>
      <c r="F8" s="263">
        <f>'ЗДР.РАД. И САРАД.'!X36</f>
        <v>5</v>
      </c>
      <c r="G8" s="263">
        <f>SUM(B8,E8,F8)</f>
        <v>31</v>
      </c>
      <c r="H8" s="263"/>
      <c r="I8" s="263">
        <v>1</v>
      </c>
    </row>
    <row r="9" spans="1:9" ht="14.25" thickBot="1" thickTop="1">
      <c r="A9" s="101" t="s">
        <v>651</v>
      </c>
      <c r="B9" s="263">
        <f>СТОМАТОЛОГИЈА!E15</f>
        <v>0</v>
      </c>
      <c r="C9" s="263">
        <f>СТОМАТОЛОГИЈА!F15</f>
        <v>0</v>
      </c>
      <c r="D9" s="263">
        <f>B9-C9</f>
        <v>0</v>
      </c>
      <c r="E9" s="263"/>
      <c r="F9" s="263">
        <f>СТОМАТОЛОГИЈА!N15</f>
        <v>0</v>
      </c>
      <c r="G9" s="263">
        <f aca="true" t="shared" si="0" ref="G9:G18">SUM(B9,E9,F9)</f>
        <v>0</v>
      </c>
      <c r="H9" s="263"/>
      <c r="I9" s="263"/>
    </row>
    <row r="10" spans="1:9" ht="25.5" customHeight="1" thickBot="1" thickTop="1">
      <c r="A10" s="101" t="s">
        <v>652</v>
      </c>
      <c r="B10" s="263">
        <f>'ЗДР.РАД. И САРАД.'!J36</f>
        <v>1</v>
      </c>
      <c r="C10" s="263">
        <f>'ЗДР.РАД. И САРАД.'!K17-'ЗДР.РАД. И САРАД.'!I17</f>
        <v>2</v>
      </c>
      <c r="D10" s="263">
        <f aca="true" t="shared" si="1" ref="D10:D18">B10-C10</f>
        <v>-1</v>
      </c>
      <c r="E10" s="263">
        <f>АПОТЕКА!C28</f>
        <v>3</v>
      </c>
      <c r="F10" s="263"/>
      <c r="G10" s="263">
        <f t="shared" si="0"/>
        <v>4</v>
      </c>
      <c r="H10" s="263"/>
      <c r="I10" s="263"/>
    </row>
    <row r="11" spans="1:9" ht="14.25" thickBot="1" thickTop="1">
      <c r="A11" s="101" t="s">
        <v>653</v>
      </c>
      <c r="B11" s="263">
        <f>'ЗДР.РАД. И САРАД.'!O36</f>
        <v>53</v>
      </c>
      <c r="C11" s="263">
        <f>'ЗДР.РАД. И САРАД.'!P36</f>
        <v>69</v>
      </c>
      <c r="D11" s="263">
        <f t="shared" si="1"/>
        <v>-16</v>
      </c>
      <c r="E11" s="263"/>
      <c r="F11" s="263">
        <f>'ЗДР.РАД. И САРАД.'!Y36</f>
        <v>4</v>
      </c>
      <c r="G11" s="263">
        <f t="shared" si="0"/>
        <v>57</v>
      </c>
      <c r="H11" s="263">
        <v>1</v>
      </c>
      <c r="I11" s="263"/>
    </row>
    <row r="12" spans="1:9" ht="14.25" thickBot="1" thickTop="1">
      <c r="A12" s="101" t="s">
        <v>308</v>
      </c>
      <c r="B12" s="263">
        <f>СТОМАТОЛОГИЈА!H15</f>
        <v>0</v>
      </c>
      <c r="C12" s="263">
        <f>СТОМАТОЛОГИЈА!J15</f>
        <v>0</v>
      </c>
      <c r="D12" s="263">
        <f t="shared" si="1"/>
        <v>0</v>
      </c>
      <c r="E12" s="263"/>
      <c r="F12" s="263">
        <f>СТОМАТОЛОГИЈА!O15</f>
        <v>0</v>
      </c>
      <c r="G12" s="263">
        <f t="shared" si="0"/>
        <v>0</v>
      </c>
      <c r="H12" s="263"/>
      <c r="I12" s="263"/>
    </row>
    <row r="13" spans="1:9" ht="14.25" thickBot="1" thickTop="1">
      <c r="A13" s="101" t="s">
        <v>309</v>
      </c>
      <c r="B13" s="263">
        <f>СТОМАТОЛОГИЈА!I15</f>
        <v>0</v>
      </c>
      <c r="C13" s="263">
        <f>СТОМАТОЛОГИЈА!K15</f>
        <v>0</v>
      </c>
      <c r="D13" s="263">
        <f t="shared" si="1"/>
        <v>0</v>
      </c>
      <c r="E13" s="263"/>
      <c r="F13" s="263">
        <f>СТОМАТОЛОГИЈА!P15</f>
        <v>0</v>
      </c>
      <c r="G13" s="263">
        <f t="shared" si="0"/>
        <v>0</v>
      </c>
      <c r="H13" s="263"/>
      <c r="I13" s="263"/>
    </row>
    <row r="14" spans="1:9" ht="14.25" thickBot="1" thickTop="1">
      <c r="A14" s="101" t="s">
        <v>654</v>
      </c>
      <c r="B14" s="263"/>
      <c r="C14" s="263"/>
      <c r="D14" s="263">
        <f t="shared" si="1"/>
        <v>0</v>
      </c>
      <c r="E14" s="263">
        <f>АПОТЕКА!F28</f>
        <v>1</v>
      </c>
      <c r="F14" s="263"/>
      <c r="G14" s="263">
        <f t="shared" si="0"/>
        <v>1</v>
      </c>
      <c r="H14" s="263"/>
      <c r="I14" s="263"/>
    </row>
    <row r="15" spans="1:9" ht="14.25" thickBot="1" thickTop="1">
      <c r="A15" s="101" t="s">
        <v>655</v>
      </c>
      <c r="B15" s="263">
        <f>'ЗДР.РАД. И САРАД.'!U36</f>
        <v>3</v>
      </c>
      <c r="C15" s="263">
        <f>'ЗДР.РАД. И САРАД.'!V36</f>
        <v>3</v>
      </c>
      <c r="D15" s="263">
        <f t="shared" si="1"/>
        <v>0</v>
      </c>
      <c r="E15" s="263"/>
      <c r="F15" s="263">
        <f>'ЗДР.РАД. И САРАД.'!Z36</f>
        <v>0</v>
      </c>
      <c r="G15" s="263">
        <f t="shared" si="0"/>
        <v>3</v>
      </c>
      <c r="H15" s="263"/>
      <c r="I15" s="263"/>
    </row>
    <row r="16" spans="1:9" ht="14.25" thickBot="1" thickTop="1">
      <c r="A16" s="101" t="s">
        <v>656</v>
      </c>
      <c r="B16" s="263">
        <f>'НЕМЕД.РАДНИЦИ'!B19</f>
        <v>9</v>
      </c>
      <c r="C16" s="263">
        <f>'НЕМЕД.РАДНИЦИ'!C19</f>
        <v>10</v>
      </c>
      <c r="D16" s="263">
        <f t="shared" si="1"/>
        <v>-1</v>
      </c>
      <c r="E16" s="263">
        <f>АПОТЕКА!I28</f>
        <v>1</v>
      </c>
      <c r="F16" s="263">
        <f>'НЕМЕД.РАДНИЦИ'!K19</f>
        <v>1</v>
      </c>
      <c r="G16" s="263">
        <f t="shared" si="0"/>
        <v>11</v>
      </c>
      <c r="H16" s="263"/>
      <c r="I16" s="263"/>
    </row>
    <row r="17" spans="1:9" ht="14.25" thickBot="1" thickTop="1">
      <c r="A17" s="101" t="s">
        <v>657</v>
      </c>
      <c r="B17" s="263">
        <f>'НЕМЕД.РАДНИЦИ'!E19+'НЕМЕД.РАДНИЦИ'!H19</f>
        <v>11</v>
      </c>
      <c r="C17" s="263">
        <f>'НЕМЕД.РАДНИЦИ'!F19+'НЕМЕД.РАДНИЦИ'!I19</f>
        <v>13</v>
      </c>
      <c r="D17" s="263">
        <f t="shared" si="1"/>
        <v>-2</v>
      </c>
      <c r="E17" s="263">
        <f>АПОТЕКА!L28</f>
        <v>0</v>
      </c>
      <c r="F17" s="263">
        <f>'НЕМЕД.РАДНИЦИ'!L19+'НЕМЕД.РАДНИЦИ'!M19</f>
        <v>8</v>
      </c>
      <c r="G17" s="263">
        <f t="shared" si="0"/>
        <v>19</v>
      </c>
      <c r="H17" s="263"/>
      <c r="I17" s="263"/>
    </row>
    <row r="18" spans="1:9" ht="14.25" thickBot="1" thickTop="1">
      <c r="A18" s="101" t="s">
        <v>546</v>
      </c>
      <c r="B18" s="263">
        <f>SUM(B8:B17)</f>
        <v>103</v>
      </c>
      <c r="C18" s="263">
        <f>SUM(C8:C17)</f>
        <v>138</v>
      </c>
      <c r="D18" s="263">
        <f t="shared" si="1"/>
        <v>-35</v>
      </c>
      <c r="E18" s="263">
        <f>SUM(E8:E17)</f>
        <v>5</v>
      </c>
      <c r="F18" s="263">
        <f>SUM(F8:F17)</f>
        <v>18</v>
      </c>
      <c r="G18" s="263">
        <f t="shared" si="0"/>
        <v>126</v>
      </c>
      <c r="H18" s="263">
        <f>SUM(H8:H17)</f>
        <v>1</v>
      </c>
      <c r="I18" s="263">
        <f>SUM(I8:I17)</f>
        <v>1</v>
      </c>
    </row>
    <row r="19" spans="1:7" ht="13.5" thickTop="1">
      <c r="A19" s="102"/>
      <c r="B19" s="102"/>
      <c r="C19" s="102"/>
      <c r="D19" s="102"/>
      <c r="E19" s="96"/>
      <c r="F19" s="96"/>
      <c r="G19" s="96"/>
    </row>
    <row r="20" spans="1:7" ht="12.75">
      <c r="A20" s="102"/>
      <c r="B20" s="102"/>
      <c r="C20" s="102"/>
      <c r="D20" s="102"/>
      <c r="E20" s="96"/>
      <c r="F20" s="96"/>
      <c r="G20" s="96"/>
    </row>
    <row r="21" spans="1:7" ht="12.75">
      <c r="A21" s="102"/>
      <c r="B21" s="102"/>
      <c r="C21" s="102"/>
      <c r="D21" s="102"/>
      <c r="E21" s="96"/>
      <c r="F21" s="96"/>
      <c r="G21" s="96"/>
    </row>
    <row r="22" spans="1:7" ht="12.75">
      <c r="A22" s="102"/>
      <c r="B22" s="102"/>
      <c r="C22" s="102"/>
      <c r="D22" s="102"/>
      <c r="E22" s="96"/>
      <c r="F22" s="96"/>
      <c r="G22" s="96"/>
    </row>
    <row r="23" spans="1:7" ht="12.75">
      <c r="A23" s="102"/>
      <c r="B23" s="102"/>
      <c r="C23" s="102"/>
      <c r="D23" s="102"/>
      <c r="E23" s="96"/>
      <c r="F23" s="96"/>
      <c r="G23" s="96"/>
    </row>
    <row r="24" spans="1:7" ht="12.75">
      <c r="A24" s="102"/>
      <c r="B24" s="102"/>
      <c r="C24" s="102"/>
      <c r="D24" s="102"/>
      <c r="E24" s="96"/>
      <c r="F24" s="96"/>
      <c r="G24" s="96"/>
    </row>
    <row r="25" spans="1:7" ht="12.75">
      <c r="A25" s="102"/>
      <c r="B25" s="102"/>
      <c r="C25" s="102"/>
      <c r="D25" s="102"/>
      <c r="E25" s="96"/>
      <c r="F25" s="96"/>
      <c r="G25" s="96"/>
    </row>
    <row r="26" spans="1:7" ht="12.75">
      <c r="A26" s="102"/>
      <c r="B26" s="102"/>
      <c r="C26" s="102"/>
      <c r="D26" s="102"/>
      <c r="E26" s="96"/>
      <c r="F26" s="96"/>
      <c r="G26" s="96"/>
    </row>
    <row r="27" spans="1:7" ht="12.75">
      <c r="A27" s="102"/>
      <c r="B27" s="102"/>
      <c r="C27" s="102"/>
      <c r="D27" s="102"/>
      <c r="E27" s="96"/>
      <c r="F27" s="96"/>
      <c r="G27" s="96"/>
    </row>
    <row r="28" spans="5:7" ht="12.75">
      <c r="E28" s="96"/>
      <c r="F28" s="96"/>
      <c r="G28" s="96"/>
    </row>
    <row r="29" spans="5:7" ht="12.75">
      <c r="E29" s="96"/>
      <c r="F29" s="96"/>
      <c r="G29" s="96"/>
    </row>
    <row r="30" spans="5:7" ht="12.75">
      <c r="E30" s="96"/>
      <c r="F30" s="96"/>
      <c r="G30" s="96"/>
    </row>
    <row r="31" spans="5:7" ht="12.75">
      <c r="E31" s="96"/>
      <c r="F31" s="96"/>
      <c r="G31" s="96"/>
    </row>
    <row r="32" spans="5:7" ht="12.75">
      <c r="E32" s="96"/>
      <c r="F32" s="96"/>
      <c r="G32" s="96"/>
    </row>
    <row r="33" spans="5:7" ht="12.75">
      <c r="E33" s="96"/>
      <c r="F33" s="96"/>
      <c r="G33" s="96"/>
    </row>
    <row r="34" spans="5:7" ht="12.75">
      <c r="E34" s="96"/>
      <c r="F34" s="96"/>
      <c r="G34" s="96"/>
    </row>
    <row r="35" spans="5:7" ht="12.75">
      <c r="E35" s="96"/>
      <c r="F35" s="96"/>
      <c r="G35" s="96"/>
    </row>
    <row r="36" spans="5:7" ht="12.75">
      <c r="E36" s="96"/>
      <c r="F36" s="96"/>
      <c r="G36" s="96"/>
    </row>
    <row r="37" spans="5:7" ht="12.75">
      <c r="E37" s="96"/>
      <c r="F37" s="96"/>
      <c r="G37" s="96"/>
    </row>
    <row r="38" spans="5:7" ht="12.75">
      <c r="E38" s="96"/>
      <c r="F38" s="96"/>
      <c r="G38" s="96"/>
    </row>
    <row r="39" spans="5:7" ht="12.75">
      <c r="E39" s="96"/>
      <c r="F39" s="96"/>
      <c r="G39" s="96"/>
    </row>
    <row r="40" spans="5:7" ht="12.75">
      <c r="E40" s="96"/>
      <c r="F40" s="96"/>
      <c r="G40" s="96"/>
    </row>
    <row r="41" spans="5:7" ht="12.75">
      <c r="E41" s="96"/>
      <c r="F41" s="96"/>
      <c r="G41" s="96"/>
    </row>
    <row r="42" spans="5:7" ht="12.75">
      <c r="E42" s="96"/>
      <c r="F42" s="96"/>
      <c r="G42" s="96"/>
    </row>
    <row r="43" spans="5:7" ht="12.75">
      <c r="E43" s="96"/>
      <c r="F43" s="96"/>
      <c r="G43" s="96"/>
    </row>
    <row r="44" spans="5:7" ht="12.75">
      <c r="E44" s="96"/>
      <c r="F44" s="96"/>
      <c r="G44" s="96"/>
    </row>
    <row r="45" spans="5:7" ht="12.75">
      <c r="E45" s="96"/>
      <c r="F45" s="96"/>
      <c r="G45" s="96"/>
    </row>
    <row r="46" spans="5:7" ht="12.75">
      <c r="E46" s="96"/>
      <c r="F46" s="96"/>
      <c r="G46" s="96"/>
    </row>
    <row r="47" spans="5:7" ht="12.75">
      <c r="E47" s="96"/>
      <c r="F47" s="96"/>
      <c r="G47" s="96"/>
    </row>
    <row r="48" spans="5:7" ht="12.75">
      <c r="E48" s="96"/>
      <c r="F48" s="96"/>
      <c r="G48" s="96"/>
    </row>
    <row r="49" spans="5:7" ht="12.75">
      <c r="E49" s="96"/>
      <c r="F49" s="96"/>
      <c r="G49" s="96"/>
    </row>
    <row r="50" spans="5:7" ht="12.75">
      <c r="E50" s="96"/>
      <c r="F50" s="96"/>
      <c r="G50" s="96"/>
    </row>
    <row r="51" spans="5:7" ht="12.75">
      <c r="E51" s="96"/>
      <c r="F51" s="96"/>
      <c r="G51" s="96"/>
    </row>
    <row r="52" spans="5:7" ht="12.75">
      <c r="E52" s="96"/>
      <c r="F52" s="96"/>
      <c r="G52" s="96"/>
    </row>
    <row r="53" spans="5:7" ht="12.75">
      <c r="E53" s="96"/>
      <c r="F53" s="96"/>
      <c r="G53" s="96"/>
    </row>
    <row r="54" spans="5:7" ht="12.75">
      <c r="E54" s="96"/>
      <c r="F54" s="96"/>
      <c r="G54" s="96"/>
    </row>
    <row r="55" spans="5:7" ht="12.75">
      <c r="E55" s="96"/>
      <c r="F55" s="96"/>
      <c r="G55" s="96"/>
    </row>
    <row r="56" spans="5:7" ht="12.75">
      <c r="E56" s="96"/>
      <c r="F56" s="96"/>
      <c r="G56" s="96"/>
    </row>
    <row r="57" spans="5:7" ht="12.75">
      <c r="E57" s="96"/>
      <c r="F57" s="96"/>
      <c r="G57" s="96"/>
    </row>
    <row r="58" spans="5:7" ht="12.75">
      <c r="E58" s="96"/>
      <c r="F58" s="96"/>
      <c r="G58" s="96"/>
    </row>
    <row r="59" spans="5:7" ht="12.75">
      <c r="E59" s="96"/>
      <c r="F59" s="96"/>
      <c r="G59" s="96"/>
    </row>
    <row r="60" spans="5:7" ht="12.75">
      <c r="E60" s="96"/>
      <c r="F60" s="96"/>
      <c r="G60" s="96"/>
    </row>
    <row r="61" spans="5:7" ht="12.75">
      <c r="E61" s="96"/>
      <c r="F61" s="96"/>
      <c r="G61" s="96"/>
    </row>
    <row r="62" spans="5:7" ht="12.75">
      <c r="E62" s="96"/>
      <c r="F62" s="96"/>
      <c r="G62" s="9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bvasic</cp:lastModifiedBy>
  <cp:lastPrinted>2019-01-24T09:30:14Z</cp:lastPrinted>
  <dcterms:created xsi:type="dcterms:W3CDTF">2009-12-11T13:16:27Z</dcterms:created>
  <dcterms:modified xsi:type="dcterms:W3CDTF">2019-01-24T09:33:51Z</dcterms:modified>
  <cp:category/>
  <cp:version/>
  <cp:contentType/>
  <cp:contentStatus/>
</cp:coreProperties>
</file>